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12390"/>
  </bookViews>
  <sheets>
    <sheet name="Pokyny pro vyplnění" sheetId="11" r:id="rId1"/>
    <sheet name="Stavba" sheetId="1" r:id="rId2"/>
    <sheet name="VzorPolozky" sheetId="10" state="hidden" r:id="rId3"/>
    <sheet name="SO 02 02 Pol" sheetId="12" r:id="rId4"/>
    <sheet name="SO 02 03 Pol" sheetId="13" r:id="rId5"/>
    <sheet name="SO 07 01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02 Pol'!$1:$7</definedName>
    <definedName name="_xlnm.Print_Titles" localSheetId="4">'SO 02 03 Pol'!$1:$7</definedName>
    <definedName name="_xlnm.Print_Titles" localSheetId="5">'SO 07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02 Pol'!$A$1:$X$555</definedName>
    <definedName name="_xlnm.Print_Area" localSheetId="4">'SO 02 03 Pol'!$A$1:$X$163</definedName>
    <definedName name="_xlnm.Print_Area" localSheetId="5">'SO 07 01 Pol'!$A$1:$X$29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14" l="1"/>
  <c r="I9" i="14"/>
  <c r="I8" i="14" s="1"/>
  <c r="K9" i="14"/>
  <c r="O9" i="14"/>
  <c r="Q9" i="14"/>
  <c r="Q8" i="14" s="1"/>
  <c r="V9" i="14"/>
  <c r="G10" i="14"/>
  <c r="I10" i="14"/>
  <c r="K10" i="14"/>
  <c r="K8" i="14" s="1"/>
  <c r="O10" i="14"/>
  <c r="Q10" i="14"/>
  <c r="V10" i="14"/>
  <c r="V8" i="14" s="1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6" i="14"/>
  <c r="I16" i="14"/>
  <c r="K16" i="14"/>
  <c r="K15" i="14" s="1"/>
  <c r="O16" i="14"/>
  <c r="O15" i="14" s="1"/>
  <c r="Q16" i="14"/>
  <c r="V16" i="14"/>
  <c r="V15" i="14" s="1"/>
  <c r="G17" i="14"/>
  <c r="M17" i="14" s="1"/>
  <c r="I17" i="14"/>
  <c r="I15" i="14" s="1"/>
  <c r="K17" i="14"/>
  <c r="O17" i="14"/>
  <c r="Q17" i="14"/>
  <c r="Q15" i="14" s="1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AE28" i="14"/>
  <c r="F43" i="1" s="1"/>
  <c r="BA119" i="13"/>
  <c r="BA117" i="13"/>
  <c r="BA114" i="13"/>
  <c r="BA111" i="13"/>
  <c r="BA76" i="13"/>
  <c r="BA53" i="13"/>
  <c r="BA50" i="13"/>
  <c r="BA38" i="13"/>
  <c r="BA33" i="13"/>
  <c r="BA31" i="13"/>
  <c r="BA26" i="13"/>
  <c r="BA24" i="13"/>
  <c r="BA19" i="13"/>
  <c r="BA14" i="13"/>
  <c r="BA12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8" i="13"/>
  <c r="I18" i="13"/>
  <c r="K18" i="13"/>
  <c r="O18" i="13"/>
  <c r="O8" i="13" s="1"/>
  <c r="Q18" i="13"/>
  <c r="V18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7" i="13"/>
  <c r="M37" i="13" s="1"/>
  <c r="I37" i="13"/>
  <c r="K37" i="13"/>
  <c r="O37" i="13"/>
  <c r="Q37" i="13"/>
  <c r="V37" i="13"/>
  <c r="G42" i="13"/>
  <c r="M42" i="13" s="1"/>
  <c r="I42" i="13"/>
  <c r="K42" i="13"/>
  <c r="O42" i="13"/>
  <c r="Q42" i="13"/>
  <c r="V42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1" i="13"/>
  <c r="M61" i="13" s="1"/>
  <c r="I61" i="13"/>
  <c r="K61" i="13"/>
  <c r="O61" i="13"/>
  <c r="Q61" i="13"/>
  <c r="V61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9" i="13"/>
  <c r="M69" i="13" s="1"/>
  <c r="I69" i="13"/>
  <c r="K69" i="13"/>
  <c r="O69" i="13"/>
  <c r="Q69" i="13"/>
  <c r="V69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5" i="13"/>
  <c r="M75" i="13" s="1"/>
  <c r="I75" i="13"/>
  <c r="K75" i="13"/>
  <c r="O75" i="13"/>
  <c r="Q75" i="13"/>
  <c r="V75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90" i="13"/>
  <c r="M90" i="13" s="1"/>
  <c r="I90" i="13"/>
  <c r="I89" i="13" s="1"/>
  <c r="K90" i="13"/>
  <c r="O90" i="13"/>
  <c r="Q90" i="13"/>
  <c r="Q89" i="13" s="1"/>
  <c r="V90" i="13"/>
  <c r="G91" i="13"/>
  <c r="M91" i="13" s="1"/>
  <c r="I91" i="13"/>
  <c r="K91" i="13"/>
  <c r="K89" i="13" s="1"/>
  <c r="O91" i="13"/>
  <c r="Q91" i="13"/>
  <c r="V91" i="13"/>
  <c r="V89" i="13" s="1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O89" i="13" s="1"/>
  <c r="Q93" i="13"/>
  <c r="V93" i="13"/>
  <c r="G99" i="13"/>
  <c r="M99" i="13" s="1"/>
  <c r="I99" i="13"/>
  <c r="K99" i="13"/>
  <c r="O99" i="13"/>
  <c r="Q99" i="13"/>
  <c r="V99" i="13"/>
  <c r="G102" i="13"/>
  <c r="M102" i="13" s="1"/>
  <c r="I102" i="13"/>
  <c r="K102" i="13"/>
  <c r="O102" i="13"/>
  <c r="Q102" i="13"/>
  <c r="V102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09" i="13"/>
  <c r="M109" i="13" s="1"/>
  <c r="I109" i="13"/>
  <c r="K109" i="13"/>
  <c r="O109" i="13"/>
  <c r="Q109" i="13"/>
  <c r="V109" i="13"/>
  <c r="G110" i="13"/>
  <c r="M110" i="13" s="1"/>
  <c r="I110" i="13"/>
  <c r="K110" i="13"/>
  <c r="O110" i="13"/>
  <c r="Q110" i="13"/>
  <c r="V110" i="13"/>
  <c r="G113" i="13"/>
  <c r="M113" i="13" s="1"/>
  <c r="I113" i="13"/>
  <c r="K113" i="13"/>
  <c r="O113" i="13"/>
  <c r="Q113" i="13"/>
  <c r="V113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1" i="13"/>
  <c r="M121" i="13" s="1"/>
  <c r="I121" i="13"/>
  <c r="K121" i="13"/>
  <c r="O121" i="13"/>
  <c r="Q121" i="13"/>
  <c r="V121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40" i="13"/>
  <c r="M140" i="13" s="1"/>
  <c r="I140" i="13"/>
  <c r="K140" i="13"/>
  <c r="O140" i="13"/>
  <c r="Q140" i="13"/>
  <c r="V140" i="13"/>
  <c r="G142" i="13"/>
  <c r="M142" i="13" s="1"/>
  <c r="I142" i="13"/>
  <c r="K142" i="13"/>
  <c r="O142" i="13"/>
  <c r="Q142" i="13"/>
  <c r="V142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0" i="13"/>
  <c r="M150" i="13" s="1"/>
  <c r="I150" i="13"/>
  <c r="K150" i="13"/>
  <c r="O150" i="13"/>
  <c r="Q150" i="13"/>
  <c r="V150" i="13"/>
  <c r="G151" i="13"/>
  <c r="M151" i="13" s="1"/>
  <c r="I151" i="13"/>
  <c r="K151" i="13"/>
  <c r="O151" i="13"/>
  <c r="Q151" i="13"/>
  <c r="V151" i="13"/>
  <c r="G153" i="13"/>
  <c r="M153" i="13" s="1"/>
  <c r="I153" i="13"/>
  <c r="K153" i="13"/>
  <c r="O153" i="13"/>
  <c r="Q153" i="13"/>
  <c r="V153" i="13"/>
  <c r="G154" i="13"/>
  <c r="M154" i="13" s="1"/>
  <c r="I154" i="13"/>
  <c r="K154" i="13"/>
  <c r="O154" i="13"/>
  <c r="Q154" i="13"/>
  <c r="V154" i="13"/>
  <c r="G155" i="13"/>
  <c r="M155" i="13" s="1"/>
  <c r="I155" i="13"/>
  <c r="K155" i="13"/>
  <c r="O155" i="13"/>
  <c r="Q155" i="13"/>
  <c r="V155" i="13"/>
  <c r="G156" i="13"/>
  <c r="M156" i="13" s="1"/>
  <c r="I156" i="13"/>
  <c r="K156" i="13"/>
  <c r="O156" i="13"/>
  <c r="Q156" i="13"/>
  <c r="V156" i="13"/>
  <c r="G158" i="13"/>
  <c r="G157" i="13" s="1"/>
  <c r="I158" i="13"/>
  <c r="I157" i="13" s="1"/>
  <c r="K158" i="13"/>
  <c r="K157" i="13" s="1"/>
  <c r="O158" i="13"/>
  <c r="O157" i="13" s="1"/>
  <c r="Q158" i="13"/>
  <c r="Q157" i="13" s="1"/>
  <c r="V158" i="13"/>
  <c r="V157" i="13" s="1"/>
  <c r="AE162" i="13"/>
  <c r="F42" i="1" s="1"/>
  <c r="BA461" i="12"/>
  <c r="BA457" i="12"/>
  <c r="BA451" i="12"/>
  <c r="BA448" i="12"/>
  <c r="BA405" i="12"/>
  <c r="BA394" i="12"/>
  <c r="BA391" i="12"/>
  <c r="BA388" i="12"/>
  <c r="BA385" i="12"/>
  <c r="BA308" i="12"/>
  <c r="BA261" i="12"/>
  <c r="BA214" i="12"/>
  <c r="BA212" i="12"/>
  <c r="BA165" i="12"/>
  <c r="BA163" i="12"/>
  <c r="BA116" i="12"/>
  <c r="BA70" i="12"/>
  <c r="BA61" i="12"/>
  <c r="BA52" i="12"/>
  <c r="BA43" i="12"/>
  <c r="BA34" i="12"/>
  <c r="BA25" i="12"/>
  <c r="BA16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O8" i="12" s="1"/>
  <c r="Q15" i="12"/>
  <c r="V15" i="12"/>
  <c r="G24" i="12"/>
  <c r="M24" i="12" s="1"/>
  <c r="I24" i="12"/>
  <c r="K24" i="12"/>
  <c r="O24" i="12"/>
  <c r="Q24" i="12"/>
  <c r="V24" i="12"/>
  <c r="G33" i="12"/>
  <c r="M33" i="12" s="1"/>
  <c r="I33" i="12"/>
  <c r="K33" i="12"/>
  <c r="O33" i="12"/>
  <c r="Q33" i="12"/>
  <c r="V33" i="12"/>
  <c r="G42" i="12"/>
  <c r="M42" i="12" s="1"/>
  <c r="I42" i="12"/>
  <c r="K42" i="12"/>
  <c r="O42" i="12"/>
  <c r="Q42" i="12"/>
  <c r="V42" i="12"/>
  <c r="G51" i="12"/>
  <c r="M51" i="12" s="1"/>
  <c r="I51" i="12"/>
  <c r="K51" i="12"/>
  <c r="O51" i="12"/>
  <c r="Q51" i="12"/>
  <c r="V51" i="12"/>
  <c r="G60" i="12"/>
  <c r="M60" i="12" s="1"/>
  <c r="I60" i="12"/>
  <c r="K60" i="12"/>
  <c r="O60" i="12"/>
  <c r="Q60" i="12"/>
  <c r="V60" i="12"/>
  <c r="G69" i="12"/>
  <c r="M69" i="12" s="1"/>
  <c r="I69" i="12"/>
  <c r="K69" i="12"/>
  <c r="O69" i="12"/>
  <c r="Q69" i="12"/>
  <c r="V69" i="12"/>
  <c r="G115" i="12"/>
  <c r="M115" i="12" s="1"/>
  <c r="I115" i="12"/>
  <c r="K115" i="12"/>
  <c r="O115" i="12"/>
  <c r="Q115" i="12"/>
  <c r="V115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211" i="12"/>
  <c r="M211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60" i="12"/>
  <c r="M260" i="12" s="1"/>
  <c r="I260" i="12"/>
  <c r="K260" i="12"/>
  <c r="O260" i="12"/>
  <c r="Q260" i="12"/>
  <c r="V260" i="12"/>
  <c r="G307" i="12"/>
  <c r="M307" i="12" s="1"/>
  <c r="I307" i="12"/>
  <c r="K307" i="12"/>
  <c r="O307" i="12"/>
  <c r="Q307" i="12"/>
  <c r="V307" i="12"/>
  <c r="G354" i="12"/>
  <c r="M354" i="12" s="1"/>
  <c r="I354" i="12"/>
  <c r="K354" i="12"/>
  <c r="O354" i="12"/>
  <c r="Q354" i="12"/>
  <c r="V354" i="12"/>
  <c r="G364" i="12"/>
  <c r="M364" i="12" s="1"/>
  <c r="I364" i="12"/>
  <c r="K364" i="12"/>
  <c r="O364" i="12"/>
  <c r="Q364" i="12"/>
  <c r="V364" i="12"/>
  <c r="G374" i="12"/>
  <c r="M374" i="12" s="1"/>
  <c r="I374" i="12"/>
  <c r="K374" i="12"/>
  <c r="O374" i="12"/>
  <c r="Q374" i="12"/>
  <c r="V374" i="12"/>
  <c r="G378" i="12"/>
  <c r="M378" i="12" s="1"/>
  <c r="I378" i="12"/>
  <c r="K378" i="12"/>
  <c r="O378" i="12"/>
  <c r="Q378" i="12"/>
  <c r="V378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G384" i="12"/>
  <c r="M384" i="12" s="1"/>
  <c r="I384" i="12"/>
  <c r="K384" i="12"/>
  <c r="O384" i="12"/>
  <c r="Q384" i="12"/>
  <c r="V384" i="12"/>
  <c r="G387" i="12"/>
  <c r="M387" i="12" s="1"/>
  <c r="I387" i="12"/>
  <c r="K387" i="12"/>
  <c r="O387" i="12"/>
  <c r="Q387" i="12"/>
  <c r="V387" i="12"/>
  <c r="G390" i="12"/>
  <c r="M390" i="12" s="1"/>
  <c r="I390" i="12"/>
  <c r="K390" i="12"/>
  <c r="O390" i="12"/>
  <c r="Q390" i="12"/>
  <c r="V390" i="12"/>
  <c r="G393" i="12"/>
  <c r="M393" i="12" s="1"/>
  <c r="I393" i="12"/>
  <c r="K393" i="12"/>
  <c r="O393" i="12"/>
  <c r="Q393" i="12"/>
  <c r="V393" i="12"/>
  <c r="G395" i="12"/>
  <c r="M395" i="12" s="1"/>
  <c r="I395" i="12"/>
  <c r="K395" i="12"/>
  <c r="O395" i="12"/>
  <c r="Q395" i="12"/>
  <c r="V395" i="12"/>
  <c r="G398" i="12"/>
  <c r="M398" i="12" s="1"/>
  <c r="I398" i="12"/>
  <c r="K398" i="12"/>
  <c r="O398" i="12"/>
  <c r="Q398" i="12"/>
  <c r="V398" i="12"/>
  <c r="G401" i="12"/>
  <c r="M401" i="12" s="1"/>
  <c r="I401" i="12"/>
  <c r="K401" i="12"/>
  <c r="O401" i="12"/>
  <c r="Q401" i="12"/>
  <c r="V401" i="12"/>
  <c r="G404" i="12"/>
  <c r="M404" i="12" s="1"/>
  <c r="I404" i="12"/>
  <c r="K404" i="12"/>
  <c r="O404" i="12"/>
  <c r="Q404" i="12"/>
  <c r="V404" i="12"/>
  <c r="G409" i="12"/>
  <c r="M409" i="12" s="1"/>
  <c r="I409" i="12"/>
  <c r="K409" i="12"/>
  <c r="O409" i="12"/>
  <c r="Q409" i="12"/>
  <c r="V409" i="12"/>
  <c r="G414" i="12"/>
  <c r="M414" i="12" s="1"/>
  <c r="I414" i="12"/>
  <c r="K414" i="12"/>
  <c r="O414" i="12"/>
  <c r="Q414" i="12"/>
  <c r="V414" i="12"/>
  <c r="G416" i="12"/>
  <c r="M416" i="12" s="1"/>
  <c r="I416" i="12"/>
  <c r="K416" i="12"/>
  <c r="O416" i="12"/>
  <c r="Q416" i="12"/>
  <c r="V416" i="12"/>
  <c r="G418" i="12"/>
  <c r="M418" i="12" s="1"/>
  <c r="I418" i="12"/>
  <c r="K418" i="12"/>
  <c r="O418" i="12"/>
  <c r="Q418" i="12"/>
  <c r="V418" i="12"/>
  <c r="G421" i="12"/>
  <c r="M421" i="12" s="1"/>
  <c r="I421" i="12"/>
  <c r="K421" i="12"/>
  <c r="O421" i="12"/>
  <c r="Q421" i="12"/>
  <c r="V421" i="12"/>
  <c r="G423" i="12"/>
  <c r="M423" i="12" s="1"/>
  <c r="I423" i="12"/>
  <c r="K423" i="12"/>
  <c r="O423" i="12"/>
  <c r="Q423" i="12"/>
  <c r="V423" i="12"/>
  <c r="G426" i="12"/>
  <c r="M426" i="12" s="1"/>
  <c r="I426" i="12"/>
  <c r="K426" i="12"/>
  <c r="O426" i="12"/>
  <c r="Q426" i="12"/>
  <c r="V426" i="12"/>
  <c r="G429" i="12"/>
  <c r="M429" i="12" s="1"/>
  <c r="I429" i="12"/>
  <c r="K429" i="12"/>
  <c r="O429" i="12"/>
  <c r="Q429" i="12"/>
  <c r="V429" i="12"/>
  <c r="G433" i="12"/>
  <c r="M433" i="12" s="1"/>
  <c r="I433" i="12"/>
  <c r="K433" i="12"/>
  <c r="O433" i="12"/>
  <c r="Q433" i="12"/>
  <c r="V433" i="12"/>
  <c r="G435" i="12"/>
  <c r="M435" i="12" s="1"/>
  <c r="I435" i="12"/>
  <c r="K435" i="12"/>
  <c r="O435" i="12"/>
  <c r="Q435" i="12"/>
  <c r="V435" i="12"/>
  <c r="G438" i="12"/>
  <c r="I438" i="12"/>
  <c r="I437" i="12" s="1"/>
  <c r="K438" i="12"/>
  <c r="O438" i="12"/>
  <c r="O437" i="12" s="1"/>
  <c r="Q438" i="12"/>
  <c r="Q437" i="12" s="1"/>
  <c r="V438" i="12"/>
  <c r="G441" i="12"/>
  <c r="M441" i="12" s="1"/>
  <c r="I441" i="12"/>
  <c r="K441" i="12"/>
  <c r="O441" i="12"/>
  <c r="Q441" i="12"/>
  <c r="V441" i="12"/>
  <c r="G444" i="12"/>
  <c r="M444" i="12" s="1"/>
  <c r="I444" i="12"/>
  <c r="K444" i="12"/>
  <c r="O444" i="12"/>
  <c r="Q444" i="12"/>
  <c r="V444" i="12"/>
  <c r="G447" i="12"/>
  <c r="M447" i="12" s="1"/>
  <c r="I447" i="12"/>
  <c r="K447" i="12"/>
  <c r="K437" i="12" s="1"/>
  <c r="O447" i="12"/>
  <c r="Q447" i="12"/>
  <c r="V447" i="12"/>
  <c r="V437" i="12" s="1"/>
  <c r="G450" i="12"/>
  <c r="M450" i="12" s="1"/>
  <c r="I450" i="12"/>
  <c r="K450" i="12"/>
  <c r="O450" i="12"/>
  <c r="Q450" i="12"/>
  <c r="V450" i="12"/>
  <c r="G452" i="12"/>
  <c r="M452" i="12" s="1"/>
  <c r="I452" i="12"/>
  <c r="K452" i="12"/>
  <c r="O452" i="12"/>
  <c r="Q452" i="12"/>
  <c r="V452" i="12"/>
  <c r="G456" i="12"/>
  <c r="M456" i="12" s="1"/>
  <c r="I456" i="12"/>
  <c r="K456" i="12"/>
  <c r="O456" i="12"/>
  <c r="Q456" i="12"/>
  <c r="V456" i="12"/>
  <c r="G460" i="12"/>
  <c r="M460" i="12" s="1"/>
  <c r="I460" i="12"/>
  <c r="K460" i="12"/>
  <c r="O460" i="12"/>
  <c r="Q460" i="12"/>
  <c r="V460" i="12"/>
  <c r="O462" i="12"/>
  <c r="G463" i="12"/>
  <c r="M463" i="12" s="1"/>
  <c r="I463" i="12"/>
  <c r="I462" i="12" s="1"/>
  <c r="K463" i="12"/>
  <c r="K462" i="12" s="1"/>
  <c r="O463" i="12"/>
  <c r="Q463" i="12"/>
  <c r="Q462" i="12" s="1"/>
  <c r="V463" i="12"/>
  <c r="V462" i="12" s="1"/>
  <c r="G466" i="12"/>
  <c r="M466" i="12" s="1"/>
  <c r="I466" i="12"/>
  <c r="K466" i="12"/>
  <c r="O466" i="12"/>
  <c r="Q466" i="12"/>
  <c r="V466" i="12"/>
  <c r="G469" i="12"/>
  <c r="M469" i="12" s="1"/>
  <c r="I469" i="12"/>
  <c r="K469" i="12"/>
  <c r="O469" i="12"/>
  <c r="Q469" i="12"/>
  <c r="V469" i="12"/>
  <c r="G473" i="12"/>
  <c r="M473" i="12" s="1"/>
  <c r="I473" i="12"/>
  <c r="I472" i="12" s="1"/>
  <c r="K473" i="12"/>
  <c r="K472" i="12" s="1"/>
  <c r="O473" i="12"/>
  <c r="Q473" i="12"/>
  <c r="Q472" i="12" s="1"/>
  <c r="V473" i="12"/>
  <c r="V472" i="12" s="1"/>
  <c r="G475" i="12"/>
  <c r="M475" i="12" s="1"/>
  <c r="I475" i="12"/>
  <c r="K475" i="12"/>
  <c r="O475" i="12"/>
  <c r="Q475" i="12"/>
  <c r="V475" i="12"/>
  <c r="G477" i="12"/>
  <c r="M477" i="12" s="1"/>
  <c r="I477" i="12"/>
  <c r="K477" i="12"/>
  <c r="O477" i="12"/>
  <c r="Q477" i="12"/>
  <c r="V477" i="12"/>
  <c r="G479" i="12"/>
  <c r="M479" i="12" s="1"/>
  <c r="I479" i="12"/>
  <c r="K479" i="12"/>
  <c r="O479" i="12"/>
  <c r="O472" i="12" s="1"/>
  <c r="Q479" i="12"/>
  <c r="V479" i="12"/>
  <c r="G482" i="12"/>
  <c r="M482" i="12" s="1"/>
  <c r="I482" i="12"/>
  <c r="K482" i="12"/>
  <c r="O482" i="12"/>
  <c r="Q482" i="12"/>
  <c r="V482" i="12"/>
  <c r="G498" i="12"/>
  <c r="M498" i="12" s="1"/>
  <c r="I498" i="12"/>
  <c r="K498" i="12"/>
  <c r="O498" i="12"/>
  <c r="Q498" i="12"/>
  <c r="V498" i="12"/>
  <c r="G500" i="12"/>
  <c r="M500" i="12" s="1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4" i="12"/>
  <c r="M504" i="12" s="1"/>
  <c r="I504" i="12"/>
  <c r="K504" i="12"/>
  <c r="O504" i="12"/>
  <c r="Q504" i="12"/>
  <c r="V504" i="12"/>
  <c r="G506" i="12"/>
  <c r="M506" i="12" s="1"/>
  <c r="I506" i="12"/>
  <c r="K506" i="12"/>
  <c r="O506" i="12"/>
  <c r="Q506" i="12"/>
  <c r="V506" i="12"/>
  <c r="G508" i="12"/>
  <c r="M508" i="12" s="1"/>
  <c r="I508" i="12"/>
  <c r="K508" i="12"/>
  <c r="O508" i="12"/>
  <c r="Q508" i="12"/>
  <c r="V508" i="12"/>
  <c r="G509" i="12"/>
  <c r="M509" i="12" s="1"/>
  <c r="I509" i="12"/>
  <c r="K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G512" i="12"/>
  <c r="M512" i="12" s="1"/>
  <c r="I512" i="12"/>
  <c r="K512" i="12"/>
  <c r="O512" i="12"/>
  <c r="Q512" i="12"/>
  <c r="V512" i="12"/>
  <c r="G513" i="12"/>
  <c r="M513" i="12" s="1"/>
  <c r="I513" i="12"/>
  <c r="K513" i="12"/>
  <c r="O513" i="12"/>
  <c r="Q513" i="12"/>
  <c r="V513" i="12"/>
  <c r="G515" i="12"/>
  <c r="M515" i="12" s="1"/>
  <c r="I515" i="12"/>
  <c r="K515" i="12"/>
  <c r="O515" i="12"/>
  <c r="Q515" i="12"/>
  <c r="V515" i="12"/>
  <c r="G517" i="12"/>
  <c r="M517" i="12" s="1"/>
  <c r="I517" i="12"/>
  <c r="K517" i="12"/>
  <c r="O517" i="12"/>
  <c r="Q517" i="12"/>
  <c r="V517" i="12"/>
  <c r="G519" i="12"/>
  <c r="M519" i="12" s="1"/>
  <c r="I519" i="12"/>
  <c r="K519" i="12"/>
  <c r="O519" i="12"/>
  <c r="Q519" i="12"/>
  <c r="V519" i="12"/>
  <c r="G521" i="12"/>
  <c r="I521" i="12"/>
  <c r="K521" i="12"/>
  <c r="O521" i="12"/>
  <c r="Q521" i="12"/>
  <c r="V521" i="12"/>
  <c r="G523" i="12"/>
  <c r="M523" i="12" s="1"/>
  <c r="I523" i="12"/>
  <c r="K523" i="12"/>
  <c r="O523" i="12"/>
  <c r="Q523" i="12"/>
  <c r="V523" i="12"/>
  <c r="G524" i="12"/>
  <c r="M524" i="12" s="1"/>
  <c r="I524" i="12"/>
  <c r="K524" i="12"/>
  <c r="O524" i="12"/>
  <c r="Q524" i="12"/>
  <c r="V524" i="12"/>
  <c r="G526" i="12"/>
  <c r="M526" i="12" s="1"/>
  <c r="I526" i="12"/>
  <c r="K526" i="12"/>
  <c r="O526" i="12"/>
  <c r="Q526" i="12"/>
  <c r="V526" i="12"/>
  <c r="G528" i="12"/>
  <c r="M528" i="12" s="1"/>
  <c r="I528" i="12"/>
  <c r="K528" i="12"/>
  <c r="O528" i="12"/>
  <c r="Q528" i="12"/>
  <c r="V528" i="12"/>
  <c r="G530" i="12"/>
  <c r="M530" i="12" s="1"/>
  <c r="I530" i="12"/>
  <c r="K530" i="12"/>
  <c r="O530" i="12"/>
  <c r="Q530" i="12"/>
  <c r="V530" i="12"/>
  <c r="G532" i="12"/>
  <c r="M532" i="12" s="1"/>
  <c r="I532" i="12"/>
  <c r="K532" i="12"/>
  <c r="O532" i="12"/>
  <c r="Q532" i="12"/>
  <c r="V532" i="12"/>
  <c r="G534" i="12"/>
  <c r="M534" i="12" s="1"/>
  <c r="I534" i="12"/>
  <c r="K534" i="12"/>
  <c r="O534" i="12"/>
  <c r="Q534" i="12"/>
  <c r="V534" i="12"/>
  <c r="G535" i="12"/>
  <c r="M535" i="12" s="1"/>
  <c r="I535" i="12"/>
  <c r="K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9" i="12"/>
  <c r="M539" i="12" s="1"/>
  <c r="I539" i="12"/>
  <c r="K539" i="12"/>
  <c r="O539" i="12"/>
  <c r="Q539" i="12"/>
  <c r="V539" i="12"/>
  <c r="G540" i="12"/>
  <c r="M540" i="12" s="1"/>
  <c r="I540" i="12"/>
  <c r="K540" i="12"/>
  <c r="O540" i="12"/>
  <c r="Q540" i="12"/>
  <c r="V540" i="12"/>
  <c r="G541" i="12"/>
  <c r="M541" i="12" s="1"/>
  <c r="I541" i="12"/>
  <c r="K541" i="12"/>
  <c r="O541" i="12"/>
  <c r="Q541" i="12"/>
  <c r="V541" i="12"/>
  <c r="G542" i="12"/>
  <c r="M542" i="12" s="1"/>
  <c r="I542" i="12"/>
  <c r="K542" i="12"/>
  <c r="O542" i="12"/>
  <c r="Q542" i="12"/>
  <c r="V542" i="12"/>
  <c r="G543" i="12"/>
  <c r="M543" i="12" s="1"/>
  <c r="I543" i="12"/>
  <c r="K543" i="12"/>
  <c r="O543" i="12"/>
  <c r="Q543" i="12"/>
  <c r="V543" i="12"/>
  <c r="G544" i="12"/>
  <c r="M544" i="12" s="1"/>
  <c r="I544" i="12"/>
  <c r="K544" i="12"/>
  <c r="O544" i="12"/>
  <c r="Q544" i="12"/>
  <c r="V544" i="12"/>
  <c r="G545" i="12"/>
  <c r="I545" i="12"/>
  <c r="O545" i="12"/>
  <c r="Q545" i="12"/>
  <c r="G546" i="12"/>
  <c r="M546" i="12" s="1"/>
  <c r="M545" i="12" s="1"/>
  <c r="I546" i="12"/>
  <c r="K546" i="12"/>
  <c r="K545" i="12" s="1"/>
  <c r="O546" i="12"/>
  <c r="Q546" i="12"/>
  <c r="V546" i="12"/>
  <c r="V545" i="12" s="1"/>
  <c r="K549" i="12"/>
  <c r="V549" i="12"/>
  <c r="G550" i="12"/>
  <c r="I550" i="12"/>
  <c r="I549" i="12" s="1"/>
  <c r="K550" i="12"/>
  <c r="O550" i="12"/>
  <c r="O549" i="12" s="1"/>
  <c r="Q550" i="12"/>
  <c r="Q549" i="12" s="1"/>
  <c r="V550" i="12"/>
  <c r="G551" i="12"/>
  <c r="M551" i="12" s="1"/>
  <c r="I551" i="12"/>
  <c r="K551" i="12"/>
  <c r="O551" i="12"/>
  <c r="Q551" i="12"/>
  <c r="V551" i="12"/>
  <c r="AE554" i="12"/>
  <c r="I18" i="1"/>
  <c r="H45" i="1"/>
  <c r="G15" i="14" l="1"/>
  <c r="I59" i="1" s="1"/>
  <c r="I20" i="1" s="1"/>
  <c r="AF28" i="14"/>
  <c r="G43" i="1" s="1"/>
  <c r="I43" i="1" s="1"/>
  <c r="F44" i="1"/>
  <c r="G8" i="14"/>
  <c r="M9" i="14"/>
  <c r="I56" i="1"/>
  <c r="G89" i="13"/>
  <c r="G8" i="13"/>
  <c r="F40" i="1"/>
  <c r="AF162" i="13"/>
  <c r="G42" i="1" s="1"/>
  <c r="I42" i="1" s="1"/>
  <c r="G549" i="12"/>
  <c r="I57" i="1" s="1"/>
  <c r="I17" i="1" s="1"/>
  <c r="M462" i="12"/>
  <c r="G462" i="12"/>
  <c r="I54" i="1" s="1"/>
  <c r="G437" i="12"/>
  <c r="I53" i="1" s="1"/>
  <c r="M438" i="12"/>
  <c r="AF554" i="12"/>
  <c r="F39" i="1"/>
  <c r="F41" i="1"/>
  <c r="M16" i="14"/>
  <c r="M15" i="14" s="1"/>
  <c r="M10" i="14"/>
  <c r="M89" i="13"/>
  <c r="M158" i="13"/>
  <c r="M157" i="13" s="1"/>
  <c r="M18" i="13"/>
  <c r="M8" i="13" s="1"/>
  <c r="M8" i="12"/>
  <c r="M437" i="12"/>
  <c r="G472" i="12"/>
  <c r="M521" i="12"/>
  <c r="M472" i="12" s="1"/>
  <c r="G8" i="12"/>
  <c r="M550" i="12"/>
  <c r="M549" i="12" s="1"/>
  <c r="J28" i="1"/>
  <c r="J26" i="1"/>
  <c r="G38" i="1"/>
  <c r="F38" i="1"/>
  <c r="J23" i="1"/>
  <c r="J24" i="1"/>
  <c r="J25" i="1"/>
  <c r="J27" i="1"/>
  <c r="E24" i="1"/>
  <c r="G24" i="1"/>
  <c r="E26" i="1"/>
  <c r="G26" i="1"/>
  <c r="M8" i="14" l="1"/>
  <c r="G44" i="1"/>
  <c r="I44" i="1" s="1"/>
  <c r="I58" i="1"/>
  <c r="I19" i="1" s="1"/>
  <c r="G28" i="14"/>
  <c r="I55" i="1"/>
  <c r="G162" i="13"/>
  <c r="G40" i="1"/>
  <c r="I40" i="1" s="1"/>
  <c r="G39" i="1"/>
  <c r="G45" i="1" s="1"/>
  <c r="G25" i="1" s="1"/>
  <c r="G41" i="1"/>
  <c r="I41" i="1" s="1"/>
  <c r="G554" i="12"/>
  <c r="I52" i="1"/>
  <c r="F45" i="1"/>
  <c r="G23" i="1" s="1"/>
  <c r="I39" i="1" l="1"/>
  <c r="I45" i="1" s="1"/>
  <c r="J40" i="1" s="1"/>
  <c r="A27" i="1"/>
  <c r="A28" i="1" s="1"/>
  <c r="G28" i="1" s="1"/>
  <c r="G27" i="1" s="1"/>
  <c r="G29" i="1" s="1"/>
  <c r="I16" i="1"/>
  <c r="I21" i="1" s="1"/>
  <c r="I60" i="1"/>
  <c r="J39" i="1" l="1"/>
  <c r="J45" i="1" s="1"/>
  <c r="J42" i="1"/>
  <c r="J41" i="1"/>
  <c r="J44" i="1"/>
  <c r="J43" i="1"/>
  <c r="J59" i="1"/>
  <c r="J56" i="1"/>
  <c r="J55" i="1"/>
  <c r="J57" i="1"/>
  <c r="J58" i="1"/>
  <c r="J53" i="1"/>
  <c r="J54" i="1"/>
  <c r="J52" i="1"/>
  <c r="J6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Josef Dvorak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Josef Dvorak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Josef Dvorak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<sst xmlns="http://schemas.openxmlformats.org/spreadsheetml/2006/main" count="2684" uniqueCount="654">
  <si>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</si>
  <si>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</si>
  <si>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</si>
  <si>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</si>
  <si>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</si>
  <si>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</si>
  <si>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</si>
  <si>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</si>
  <si>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</si>
  <si>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</si>
  <si>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</si>
  <si>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</si>
  <si>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</si>
  <si>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</si>
  <si>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</si>
  <si>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</si>
  <si>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</si>
  <si>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</si>
  <si>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</si>
  <si>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</si>
  <si>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</si>
  <si>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</si>
  <si>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</si>
  <si>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</si>
  <si>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</si>
  <si>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</si>
  <si>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</si>
  <si>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</si>
  <si>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</si>
  <si>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</si>
  <si>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</si>
  <si>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</si>
  <si>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</si>
  <si>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</si>
  <si>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</si>
  <si>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</si>
  <si>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</si>
  <si>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</si>
  <si>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</si>
  <si>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</si>
  <si>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</si>
  <si>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</si>
  <si>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</si>
  <si>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2019/DPS/07</t>
  </si>
  <si>
    <t>Stavba</t>
  </si>
  <si>
    <t>SO 02</t>
  </si>
  <si>
    <t>Inženýrské sítě</t>
  </si>
  <si>
    <t>02</t>
  </si>
  <si>
    <t>Splašková kanalizace</t>
  </si>
  <si>
    <t>03</t>
  </si>
  <si>
    <t>Vodovod</t>
  </si>
  <si>
    <t>SO 07</t>
  </si>
  <si>
    <t>Vedlejší a ostatní náklady</t>
  </si>
  <si>
    <t>01</t>
  </si>
  <si>
    <t>VN+ON - zadavatel 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</si>
  <si>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</si>
  <si>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</si>
  <si>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</si>
  <si>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</si>
  <si>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</si>
  <si>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</si>
  <si>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</si>
  <si>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</si>
  <si>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</si>
  <si>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</si>
  <si>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8</t>
  </si>
  <si>
    <t>Trubní vedení</t>
  </si>
  <si>
    <t>99</t>
  </si>
  <si>
    <t>Staveništní přesun hmot</t>
  </si>
  <si>
    <t>711</t>
  </si>
  <si>
    <t>Izolace proti vodě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</si>
  <si>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</si>
  <si>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</si>
  <si>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</si>
  <si>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</si>
  <si>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</si>
  <si>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</si>
  <si>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</si>
  <si>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</si>
  <si>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</si>
  <si>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</si>
  <si>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</si>
  <si>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</si>
  <si>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</si>
  <si>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</si>
  <si>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</si>
  <si>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</si>
  <si>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</si>
  <si>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</si>
  <si>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</si>
  <si>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</si>
  <si>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</si>
  <si>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</si>
  <si>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</si>
  <si>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</si>
  <si>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</si>
  <si>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</si>
  <si>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</si>
  <si>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</si>
  <si>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</si>
  <si>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</si>
  <si>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115101201R00</t>
  </si>
  <si>
    <t>Čerpání vody na dopravní výšku do 10 m_x000D_
 s uvažovaným průměrným přítokem do 500 l/min</t>
  </si>
  <si>
    <t>h</t>
  </si>
  <si>
    <t>800-1</t>
  </si>
  <si>
    <t>RTS 19/ I</t>
  </si>
  <si>
    <t>Práce</t>
  </si>
  <si>
    <t>POL1_</t>
  </si>
  <si>
    <t>na vzdálenost od hladiny vody v jímce po výšku roviny proložené osou nejvyššího bodu výtlačného potrubí. Včetně odpadní potrubí v délce do 20 m.</t>
  </si>
  <si>
    <t>SPI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</si>
  <si>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</si>
  <si>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</si>
  <si>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</si>
  <si>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</si>
  <si>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</si>
  <si>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</si>
  <si>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</si>
  <si>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</si>
  <si>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131101201R00</t>
  </si>
  <si>
    <t>Hloubení zapažených jam a zářezů do 100 m3, v hornině 1-2 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</si>
  <si>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</si>
  <si>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S1 : ((4,54+2,6+2,64+4,67+3,78+3,89+3,97+3,61+2,57)/9*2,0*2,0-(4,54+2,6+2,64+4,67+3,78+3,89+3,97+3,61+2,57)/9*2,0*1,6)*9</t>
  </si>
  <si>
    <t>VV</t>
  </si>
  <si>
    <t>S2 : ((3,75+3,03+1,56)/3*2*2-(3,75+3,03+1,56)/3*2)*3</t>
  </si>
  <si>
    <t>S3 : ((4,58+4,19+3,5+2,74+2,44+2,36+2,4+2,39+2,42+2,49)/10*2*2-(4,58+4,19+3,5+2,74+2,44+2,36+2,4+2,39+2,42+2,49)/10*2*1,6)*10</t>
  </si>
  <si>
    <t>S4 : ((3,54+2,7+2,36)/3*2*2-(3,54+2,7+2,36)/3*2*1,6)*3</t>
  </si>
  <si>
    <t>S5 : ((3,35+3,02+2,37)/3*2*2-(3,35+3,02+2,37)/3*2*1,6)*3</t>
  </si>
  <si>
    <t>Mezisoučet</t>
  </si>
  <si>
    <t>-79,976*0,95</t>
  </si>
  <si>
    <t>131201201R00</t>
  </si>
  <si>
    <t>Hloubení zapažených jam a zářezů do 100 m3, v hornině 3, hloubení ručně a strojně</t>
  </si>
  <si>
    <t>-79,976*0,5</t>
  </si>
  <si>
    <t>131301201R00</t>
  </si>
  <si>
    <t>Hloubení zapažených jam a zářezů do 100 m3, v hornině 4, hloubení ručně a strojně</t>
  </si>
  <si>
    <t>-79,976*0,7</t>
  </si>
  <si>
    <t>131401201R00</t>
  </si>
  <si>
    <t>Hloubení zapažených jam a zářezů do 100 m3, v hornině 5, hloubení ručně a strojně</t>
  </si>
  <si>
    <t>POL1_0</t>
  </si>
  <si>
    <t>-79,976*0,9</t>
  </si>
  <si>
    <t>131501201R00</t>
  </si>
  <si>
    <t>Hloubení zapažených jam a zářezů do 100 m3, v hornině 6, hloubení ručně a strojně</t>
  </si>
  <si>
    <t>-79,976*0,96</t>
  </si>
  <si>
    <t>131601201R00</t>
  </si>
  <si>
    <t>Hloubení zapažených jam a zářezů do 100 m3, v hornině 7, hloubení ručně a strojně</t>
  </si>
  <si>
    <t>-79,976*0,99</t>
  </si>
  <si>
    <t>132101213R00</t>
  </si>
  <si>
    <t xml:space="preserve">Hloubení rýh šířky přes 60 do 200 cm do 10000 m3, v hornině 1-2,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</si>
  <si>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</si>
  <si>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rýhy : 194,02425</t>
  </si>
  <si>
    <t xml:space="preserve">přípojky : </t>
  </si>
  <si>
    <t>P1 : (2,41+2,33)/2*1,2*6</t>
  </si>
  <si>
    <t>P2 : (2,49+2,41)/2*1,2*6</t>
  </si>
  <si>
    <t>P3 : (2,64+2,56)/2*1,2*6</t>
  </si>
  <si>
    <t>P4 : (3,15+3,07)/2*1,4*6</t>
  </si>
  <si>
    <t>P5 : (3,81+3,73)/2*1,6*6</t>
  </si>
  <si>
    <t>P6 : (3,99+3,91)/2*1,6*6</t>
  </si>
  <si>
    <t>P7 : (3,5+3,42)/2*1,6*6</t>
  </si>
  <si>
    <t>P8 : (2,84+2,76)/2,4*1*6</t>
  </si>
  <si>
    <t>P9 : (1,98+1,9)/2*1*6</t>
  </si>
  <si>
    <t>P10 : (1,66+1,6)/2*1*4,5</t>
  </si>
  <si>
    <t>P11 : (2,74+2,68)/2*1,2*4,5</t>
  </si>
  <si>
    <t>P12 : (3,41+3,35)/2*1,6*4,5</t>
  </si>
  <si>
    <t>P13 : (3,96+3,9)/2*1,6*4,5</t>
  </si>
  <si>
    <t>P14 : (3,74+3,68)/2*1,6*4,5</t>
  </si>
  <si>
    <t>P15 : (2,96+2,9)/2*1,4*4,5</t>
  </si>
  <si>
    <t>P16 : (2,61+2,51)/2*1,2*7</t>
  </si>
  <si>
    <t>P17 : (2,44+2,38)/2*1,2*4,5</t>
  </si>
  <si>
    <t>P18 : (2,31+2,23)/2*1,2*4,5</t>
  </si>
  <si>
    <t>P19 : (2,52+2,46)/2*1,2*4,5</t>
  </si>
  <si>
    <t>P20 : (2,98+2,92)/2*1,4*4,5</t>
  </si>
  <si>
    <t>P21 : (3,41+3,35)/2*1,4*4,5</t>
  </si>
  <si>
    <t>P22 : (3,88+3,82)/2*1,6*4,5</t>
  </si>
  <si>
    <t>P23 : (4,26+4,2)/2*1,6*4,5</t>
  </si>
  <si>
    <t>P24 : (4,58+4,52)/2*1,6*4,5</t>
  </si>
  <si>
    <t>P25 : (3,31+3,25)/2*1,4*4,5</t>
  </si>
  <si>
    <t>P26 : (2,76+2,7)/2*1,4*4,5</t>
  </si>
  <si>
    <t>P27 : (2,36+2,3)/2*1,2*4,5</t>
  </si>
  <si>
    <t>P28 : (2,57+2,49)/2*1,2*6</t>
  </si>
  <si>
    <t>P29 : (3,41+3,33)/2*1,4*6</t>
  </si>
  <si>
    <t>P30 : (2,5+2,44)/2*1,2*4,5</t>
  </si>
  <si>
    <t>P31 : (2,72+2,66)/2*1,4*4,5</t>
  </si>
  <si>
    <t>P32 : (4,57+4,51)/2*1,6*4,5</t>
  </si>
  <si>
    <t>P33 : (3,37+3,27)/2*1,4*8,5</t>
  </si>
  <si>
    <t>P34 : (3,14+3,06)/2*1,4*6</t>
  </si>
  <si>
    <t>P35 : (4,29+4,23)/2*1,6*4,5</t>
  </si>
  <si>
    <t>P36 : (3,93+3,85)/2*1,6*4,5</t>
  </si>
  <si>
    <t>P37 : (2,74+2,68)/2*1,4*7</t>
  </si>
  <si>
    <t>P38 : (3,59+2,53)/2*1,4*4,5</t>
  </si>
  <si>
    <t>P39 : (2,39+2,31)/2*1,2*7,5</t>
  </si>
  <si>
    <t>-874,481*0,95</t>
  </si>
  <si>
    <t>132201213R00</t>
  </si>
  <si>
    <t xml:space="preserve">Hloubení rýh šířky přes 60 do 200 cm do 10000 m3, v hornině 3, hloubení strojně </t>
  </si>
  <si>
    <t>rýhy : 1940,2425</t>
  </si>
  <si>
    <t>-874,481*0,5</t>
  </si>
  <si>
    <t>132201219R00</t>
  </si>
  <si>
    <t xml:space="preserve">Hloubení rýh šířky přes 60 do 200 cm příplatek za lepivost, v hornině 3,  </t>
  </si>
  <si>
    <t>132301212R00</t>
  </si>
  <si>
    <t xml:space="preserve">Hloubení rýh šířky přes 60 do 200 cm do 1000 m3, v hornině 4, hloubení strojně </t>
  </si>
  <si>
    <t>rýhy : 1164,1455</t>
  </si>
  <si>
    <t>-874,481*0,7</t>
  </si>
  <si>
    <t>132301219R00</t>
  </si>
  <si>
    <t xml:space="preserve">Hloubení rýh šířky přes 60 do 200 cm příplatek za lepivost, v hornině 4,  </t>
  </si>
  <si>
    <t>132401211R00</t>
  </si>
  <si>
    <t xml:space="preserve">Hloubení rýh šířky přes 60 do 200 cm jakékoliv množství, v hornině 5, hloubení strojně </t>
  </si>
  <si>
    <t>rýhy : 388,0485</t>
  </si>
  <si>
    <t>-874,481*0,9</t>
  </si>
  <si>
    <t>132501211R00</t>
  </si>
  <si>
    <t>Hloubení rýh šířky přes 60 do 200 cm jakékoliv množství, v hornině 6, skalní frézou</t>
  </si>
  <si>
    <t>rýhy : 155,2194</t>
  </si>
  <si>
    <t>-874,481*0,96</t>
  </si>
  <si>
    <t>132601201R00</t>
  </si>
  <si>
    <t>Hloubení rýh šířky přes 60 do 200 cm jakékoliv množství, v hornině 7, hloubení ručně i strojně</t>
  </si>
  <si>
    <t>rýhy : 38,80485</t>
  </si>
  <si>
    <t>-874,481*0,99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</si>
  <si>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</si>
  <si>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</si>
  <si>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</si>
  <si>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</si>
  <si>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rýhy : 27,61</t>
  </si>
  <si>
    <t>přípojky : (2*6*2)*4</t>
  </si>
  <si>
    <t>(2*4,5*2)*2</t>
  </si>
  <si>
    <t>2*7*2</t>
  </si>
  <si>
    <t>(2*4,5*2)*4</t>
  </si>
  <si>
    <t>(2*6*3)*2</t>
  </si>
  <si>
    <t>(2*4,5*3)*2</t>
  </si>
  <si>
    <t>2*7,5*2</t>
  </si>
  <si>
    <t>151101102R00</t>
  </si>
  <si>
    <t>Zřízení pažení a rozepření stěn rýh příložné  pro jakoukoliv mezerovitost, hloubky do 4 m</t>
  </si>
  <si>
    <t>rýhy : 3866</t>
  </si>
  <si>
    <t>přípojky : (2*6*3)*5</t>
  </si>
  <si>
    <t>(2*4,5*3)*4</t>
  </si>
  <si>
    <t>(2*4,5*3)*3</t>
  </si>
  <si>
    <t>2*8,5*3</t>
  </si>
  <si>
    <t>2*6*3</t>
  </si>
  <si>
    <t>2*7*3</t>
  </si>
  <si>
    <t>2*4,5*3</t>
  </si>
  <si>
    <t>151101103R00</t>
  </si>
  <si>
    <t>Zřízení pažení a rozepření stěn rýh příložné  pro jakoukoliv mezerovitost, hloubky do 8 m</t>
  </si>
  <si>
    <t>rýhy : 1198,03</t>
  </si>
  <si>
    <t>přípojky : (2*4,5*4)*6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</si>
  <si>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</si>
  <si>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</si>
  <si>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</si>
  <si>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</si>
  <si>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</si>
  <si>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151101113R00</t>
  </si>
  <si>
    <t>Odstranění pažení a rozepření rýh příložné , hloubky do 8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</si>
  <si>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</si>
  <si>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</si>
  <si>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</si>
  <si>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665,434118</t>
  </si>
  <si>
    <t>161101102R00</t>
  </si>
  <si>
    <t>Svislé přemístění výkopku z horniny 1 až 4, při hloubce výkopu přes 2,5 do 4 m</t>
  </si>
  <si>
    <t>2975,277372</t>
  </si>
  <si>
    <t>161101103R00</t>
  </si>
  <si>
    <t>Svislé přemístění výkopku z horniny 1 až 4, při hloubce výkopu přes 4 do 6 m</t>
  </si>
  <si>
    <t>600,19736</t>
  </si>
  <si>
    <t>161101153R00</t>
  </si>
  <si>
    <t>Svislé přemístění výkopku z horniny 5 až 7, při hloubce výkopu přes 4 do 6 m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</si>
  <si>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</si>
  <si>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</si>
  <si>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</si>
  <si>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3,9988+39,988+23,9928+237,7483+2377,483+1426,4898</t>
  </si>
  <si>
    <t>162301151R00</t>
  </si>
  <si>
    <t>Vodorovné přemístění výkopku z horniny 5 až 7, na vzdálenost přes 50  do 500 m</t>
  </si>
  <si>
    <t>7,9976+3,19904+0,79976+475,4966+190,19864+47,54966</t>
  </si>
  <si>
    <t>451573111R00</t>
  </si>
  <si>
    <t>Lože pod potrubí, stoky a drobné objekty z písku a štěrkopísku  do 65 mm</t>
  </si>
  <si>
    <t>827-1</t>
  </si>
  <si>
    <t>v otevřeném výkopu,</t>
  </si>
  <si>
    <t>205,5*1,2*0,16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</si>
  <si>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</si>
  <si>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</si>
  <si>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</si>
  <si>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stoky : 189,37</t>
  </si>
  <si>
    <t>přípojky : 205,5*1,2*0,46</t>
  </si>
  <si>
    <t>30,4704</t>
  </si>
  <si>
    <t>174101101R00</t>
  </si>
  <si>
    <t>Zásyp sypaninou se zhutněním jam, šachet, rýh nebo kolem objektů v těchto vykopávkách</t>
  </si>
  <si>
    <t>z jakékoliv horniny s uložením výkopku po vrstvách,</t>
  </si>
  <si>
    <t>3,9988+39,988+23,9928+7,9976+3,19904+0,79976</t>
  </si>
  <si>
    <t>237,7483+2377,483+1426,4898+475,4966+190,19864+47,54966</t>
  </si>
  <si>
    <t>-333,2764-39,456</t>
  </si>
  <si>
    <t>167101102R00</t>
  </si>
  <si>
    <t>Nakládání, skládání, překládání neulehlého výkopku nakládání výkopku_x000D_
 přes 100 m3, z horniny 1 až 4</t>
  </si>
  <si>
    <t>725,2413-333,2764-39,456</t>
  </si>
  <si>
    <t>167101152R00</t>
  </si>
  <si>
    <t>Nakládání, skládání, překládání neulehlého výkopku nakládání výkopku_x000D_
 přes 100 m3, z horniny 5 až 7</t>
  </si>
  <si>
    <t>725,2413</t>
  </si>
  <si>
    <t>162701105R00</t>
  </si>
  <si>
    <t>Vodorovné přemístění výkopku z horniny 1 až 4, na vzdálenost přes 9 000  do 10 000 m</t>
  </si>
  <si>
    <t>725,2413-337,9132</t>
  </si>
  <si>
    <t>162701155RT3</t>
  </si>
  <si>
    <t>Vodorovné přemístění výkopku z horniny 5 až 7, na vzdálenost přes 9 000  do 10 000 m</t>
  </si>
  <si>
    <t>162701109R00</t>
  </si>
  <si>
    <t>Vodorovné přemístění výkopku příplatek k ceně za každých dalších i započatých 1 000 m přes 10 000 m_x000D_
 z horniny 1 až 4</t>
  </si>
  <si>
    <t>387,32810*4</t>
  </si>
  <si>
    <t>162701159R00</t>
  </si>
  <si>
    <t>Vodorovné přemístění výkopku příplatek k ceně za každých dalších i započatých 1 000 m přes 10 000 m_x000D_
 z horniny 5 až 7</t>
  </si>
  <si>
    <t>725,2413*4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</si>
  <si>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</si>
  <si>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</si>
  <si>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</si>
  <si>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39,456+333,2746</t>
  </si>
  <si>
    <t>199000002R00</t>
  </si>
  <si>
    <t>Poplatky za skládku horniny 1- 4</t>
  </si>
  <si>
    <t>39,456+333,2764</t>
  </si>
  <si>
    <t>199000003R00</t>
  </si>
  <si>
    <t>Poplatky za skládku horniny 5 - 7</t>
  </si>
  <si>
    <t>212531111R00</t>
  </si>
  <si>
    <t>Výplň trativodů kamenivem hrubým drceným, frakce 16-63 mm</t>
  </si>
  <si>
    <t>800-2</t>
  </si>
  <si>
    <t>do rýh bez zhutnění s úpravou povrchu výplně,</t>
  </si>
  <si>
    <t>395,93*0,25*0,25</t>
  </si>
  <si>
    <t>212971110R00</t>
  </si>
  <si>
    <t xml:space="preserve">Zřízení opláštění odvod. trativodů z geotextilie o sklonu do 2,5,  </t>
  </si>
  <si>
    <t>v rýze nebo v zářezu se stěnami,</t>
  </si>
  <si>
    <t>780*0,25*4</t>
  </si>
  <si>
    <t>273313511R00</t>
  </si>
  <si>
    <t>Beton základových desek prostý třídy C 12/15</t>
  </si>
  <si>
    <t>801-1</t>
  </si>
  <si>
    <t>dodávka a uložení betonu do připravené konstrukce,</t>
  </si>
  <si>
    <t>28*0,2*1,2*1,2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</si>
  <si>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</si>
  <si>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</si>
  <si>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</si>
  <si>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0,2*1,2*4*28</t>
  </si>
  <si>
    <t>273351216R00</t>
  </si>
  <si>
    <t>Bednění stěn základových desek odstranění</t>
  </si>
  <si>
    <t>279313011R00</t>
  </si>
  <si>
    <t>Beton základových zdí prostý, odolný proti chemicky agresivnímu prostředí třídy C 25/30 XA2</t>
  </si>
  <si>
    <t>obet.šachet : 2*(1,3*1,3*(0,75+0,5))</t>
  </si>
  <si>
    <t>2*((0,6+1)/2*(0,6+1)/2)*3,14/4*(-1)</t>
  </si>
  <si>
    <t>2*(0,6*(0,5+0,3)/2*(1,2+2,4)/2*4)</t>
  </si>
  <si>
    <t>279351101R00</t>
  </si>
  <si>
    <t>Bednění základových zdí jednostranné, zřízení</t>
  </si>
  <si>
    <t>bednění svislé nebo šikmé (odkloněné), půdorysně přímé nebo zalomené základových zdí ve volných nebo zapažených jámách, rýhách, šachtách, včetně případných vzpěr,</t>
  </si>
  <si>
    <t>2*1,25*1,3*4</t>
  </si>
  <si>
    <t>2*(0,5+0,3)/2*2,4*2,4</t>
  </si>
  <si>
    <t>279351102R00</t>
  </si>
  <si>
    <t>Bednění základových zdí jednostranné, odstranění</t>
  </si>
  <si>
    <t>452311151RT1</t>
  </si>
  <si>
    <t>Podkladní a zajišťovací konstrukce z betonu desky pod potrubí, stoky a drobné objekty , z betonu prostého třídy C 20/25</t>
  </si>
  <si>
    <t>z cementu portlandského nebo struskoportlandského, v otevřeném výkopu,</t>
  </si>
  <si>
    <t>780*0,2*1,2</t>
  </si>
  <si>
    <t>452312131R00</t>
  </si>
  <si>
    <t>Podkladní a zajišťovací konstrukce z betonu sedlové lože, z betonu prostého třídy C 12/15</t>
  </si>
  <si>
    <t>780*0,5*1,2</t>
  </si>
  <si>
    <t>452385111R00</t>
  </si>
  <si>
    <t>Podkladní a vyrovnávací konstrukce pražce v otevřeném výkopu z betonu železového třídy C -/12,5, průřezové plochy do 25 000 mm2</t>
  </si>
  <si>
    <t>m</t>
  </si>
  <si>
    <t>z cementu portlandského nebo struskoportlandského,</t>
  </si>
  <si>
    <t>780/2,5*2</t>
  </si>
  <si>
    <t>831263195R00</t>
  </si>
  <si>
    <t>Montáž potrubí z trub kameninových těsněných pryžovými kroužky příplatky k ceně za zřízení kanalizační přípojky, DN od 100 do 300 mm</t>
  </si>
  <si>
    <t>kus</t>
  </si>
  <si>
    <t>pro splaškovou kanalizaci v otevřeném výkopu ve sklonu do 20 %,</t>
  </si>
  <si>
    <t>831362121RT3</t>
  </si>
  <si>
    <t>Montáž potrubí z trub kameninových těsněných pryžovými kroužky montáž včetně dodávky trub kameninových DN 250 mm, délky 2500 mm</t>
  </si>
  <si>
    <t>837361221R00</t>
  </si>
  <si>
    <t>Montáž kameninových tvarovek těsněných pryžovými kroužky odbočných DN 250 mm</t>
  </si>
  <si>
    <t>na potrubí z trub kameninových pro splaškovou kanalizaci v otevřeném výkopu,</t>
  </si>
  <si>
    <t>837362221R00</t>
  </si>
  <si>
    <t>Montáž kameninových tvarovek těsněných pryžovými kroužky jednoosých DN 250 mm</t>
  </si>
  <si>
    <t>39</t>
  </si>
  <si>
    <t>871313121RT2</t>
  </si>
  <si>
    <t>Montáž potrubí z trub z plastů těsněných gumovým kroužkem  včetně dodávky trub hrdlových_x000D_
 D 160 mm , tloušťky stěny 4 mm, délky 5000 mm</t>
  </si>
  <si>
    <t>v otevřeném výkopu ve sklonu do 20 %,</t>
  </si>
  <si>
    <t>P1-6 6 m : 6*9</t>
  </si>
  <si>
    <t>P10-15 - 4,5 m : 4,5*6</t>
  </si>
  <si>
    <t>P16 - 7 m : 7</t>
  </si>
  <si>
    <t>P17,18 - 4,5 m : 4,5*2</t>
  </si>
  <si>
    <t>P19-27 - 4,5 m : 4,5*9</t>
  </si>
  <si>
    <t>P28-29 - 6 m : 6*2</t>
  </si>
  <si>
    <t>P30-31 - 4,5 m : 4,5*2</t>
  </si>
  <si>
    <t>P32 - 4,5 m : 4,5</t>
  </si>
  <si>
    <t>P33 - 8,5 m : 8,5</t>
  </si>
  <si>
    <t>P34 - 6 m : 6</t>
  </si>
  <si>
    <t>P35-36 - 4,5 m : 4,5*2</t>
  </si>
  <si>
    <t>P37 - 7m : 7</t>
  </si>
  <si>
    <t>P38 - 4,5 m : 4,5</t>
  </si>
  <si>
    <t>P39 - 7,5 m : 7,5</t>
  </si>
  <si>
    <t>892581111R00</t>
  </si>
  <si>
    <t>Zkoušky těsnosti kanalizačního potrubí zkouška těsnosti kanalizačního potrubí vodou_x000D_
 do DN 300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</si>
  <si>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</si>
  <si>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</si>
  <si>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</si>
  <si>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</si>
  <si>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894422111R00</t>
  </si>
  <si>
    <t>Osazení betonových dílců pro šachty podle DIN 4034 skruže přechodové, pro jakoukoliv hmotnost</t>
  </si>
  <si>
    <t>na kroužek,</t>
  </si>
  <si>
    <t>894422111RT1</t>
  </si>
  <si>
    <t>894423112RT1</t>
  </si>
  <si>
    <t>Osazení betonových dílců pro šachty podle DIN 4034 šachtového dna, o hmotnosti do 3 t</t>
  </si>
  <si>
    <t>894432112R00</t>
  </si>
  <si>
    <t>Osazení plastových šachet revizních průměr 425 mm</t>
  </si>
  <si>
    <t>899103111R00</t>
  </si>
  <si>
    <t>Osazení poklopů litinových a ocelových o hmotnost jednotlivě přes 100  do 150 kg</t>
  </si>
  <si>
    <t>230120050R00</t>
  </si>
  <si>
    <t>Čištění potrubí profukováním nebo proplach. DN 250</t>
  </si>
  <si>
    <t>892855116R00</t>
  </si>
  <si>
    <t>Kamerové prohlídky potrubí nad 500 m</t>
  </si>
  <si>
    <t>R100</t>
  </si>
  <si>
    <t>Napojení do stávající šachty, demontáž stáv.skruží</t>
  </si>
  <si>
    <t>ks</t>
  </si>
  <si>
    <t>Vlastní</t>
  </si>
  <si>
    <t>Indiv</t>
  </si>
  <si>
    <t>28651858.AR</t>
  </si>
  <si>
    <t>přechod kamenina-plast DN 150,0 mm; l = 206 mm</t>
  </si>
  <si>
    <t>SPCM</t>
  </si>
  <si>
    <t>Specifikace</t>
  </si>
  <si>
    <t>POL3_</t>
  </si>
  <si>
    <t>597115456R</t>
  </si>
  <si>
    <t>odbočka kameninová hrdlová šikmá; 45,0 °; DN 250,0 mm; DN2 150 mm; spoj C/F; třída 240; FN 40 kN/m; FN2 34 kN/m</t>
  </si>
  <si>
    <t>8.01</t>
  </si>
  <si>
    <t>Příplatek za dořezávání kameninových trub diamant. kotouči</t>
  </si>
  <si>
    <t>50</t>
  </si>
  <si>
    <t>2869714051R</t>
  </si>
  <si>
    <t>trubka plastová kanalizační PVC-U; korugovaná; D = 476,0 mm; l = 6 000,0 mm</t>
  </si>
  <si>
    <t>(2*4+3*23+4*10+5*2)/6+0,83333</t>
  </si>
  <si>
    <t>286971413R</t>
  </si>
  <si>
    <t>trubka plastová kanalizační PVC-U; hladká, teleskopická; l = 750,0 mm</t>
  </si>
  <si>
    <t>286971672R</t>
  </si>
  <si>
    <t>dno šachetní s výkyvnými hrdly; průtočné; PP; úhel odpadu 0 °; DN = 478,0 mm; l = 570 mm; š = 478 mm; h = 611 mm; DN žlabu 160 mm</t>
  </si>
  <si>
    <t>POL3_0</t>
  </si>
  <si>
    <t>55243064.AR</t>
  </si>
  <si>
    <t>poklop kanalizační kruhový do teleskopu; DN šachty 425 mm; litinový; únosnost 40 000 kg</t>
  </si>
  <si>
    <t>55340325R</t>
  </si>
  <si>
    <t>28</t>
  </si>
  <si>
    <t>5922405304R</t>
  </si>
  <si>
    <t>dno šachetní beton; DN = 1 000,0 mm; h = 785 mm; t = 150 mm; DN žlabu 300 mm; Pu 80 kN/m; beton C 35/45; žlab beton; nástupnice beton</t>
  </si>
  <si>
    <t>5</t>
  </si>
  <si>
    <t>5922405304R1</t>
  </si>
  <si>
    <t>Dno šachty TBZ-Q 250-735, DN 1000, pro DN 250 kamenina průtočná - 1x výtok, 1x vtok, vč. těsnění</t>
  </si>
  <si>
    <t>19</t>
  </si>
  <si>
    <t>5922405304R2</t>
  </si>
  <si>
    <t>Dno šachty TBZ-Q 250-735, DN 1000, pro DN 250 kamenina rozbočná - 1x výtok, 2x vtok, vč. těsnění</t>
  </si>
  <si>
    <t>59224100R</t>
  </si>
  <si>
    <t>skruž železobetonová TBS; DN = 1 000,0 mm; h = 250,0 mm; s = 90,00 mm</t>
  </si>
  <si>
    <t>59224102R</t>
  </si>
  <si>
    <t>skruž železobetonová TBS; DN = 1 000,0 mm; h = 500,0 mm; s = 90,00 mm</t>
  </si>
  <si>
    <t>59224108R</t>
  </si>
  <si>
    <t>skruž železobetonová TBS; DN = 1 000,0 mm; h = 1 000,0 mm; s = 90,00 mm; počet stupadel 4; ocelové s PE povlakem</t>
  </si>
  <si>
    <t>59224172R</t>
  </si>
  <si>
    <t>skruž železobetonová přechodová; TBR; DN = 625,0 mm; DN 2 = 1 000 mm; h = 600,0 mm; s = 120,00 mm; počet stupadel 2; ocelové s PE povlakem, kapsové</t>
  </si>
  <si>
    <t>59224174.AR</t>
  </si>
  <si>
    <t>prstenec betonový; DN = 625,0 mm; h = 40,0 mm; s = 120,00 mm</t>
  </si>
  <si>
    <t>59224175R</t>
  </si>
  <si>
    <t>prstenec betonový; DN = 625,0 mm; h = 60,0 mm; s = 120,00 mm</t>
  </si>
  <si>
    <t>59224176R</t>
  </si>
  <si>
    <t>prstenec betonový; DN = 625,0 mm; h = 80,0 mm; s = 120,00 mm</t>
  </si>
  <si>
    <t>59224177.AR</t>
  </si>
  <si>
    <t>prstenec betonový; DN = 625,0 mm; h = 120,0 mm; s = 120,00 mm</t>
  </si>
  <si>
    <t>59224177R</t>
  </si>
  <si>
    <t>prstenec betonový; DN = 625,0 mm; h = 100,0 mm; s = 120,00 mm</t>
  </si>
  <si>
    <t>59224373.AR</t>
  </si>
  <si>
    <t>profil těsnicí elastomerní; pro spojení betonových šachetních dílů; tvar kruh; d = 1 000,0 mm</t>
  </si>
  <si>
    <t>998275101R00</t>
  </si>
  <si>
    <t>Přesun hmot pro kanalizace z trub kameninových v otevřeném výkopu</t>
  </si>
  <si>
    <t>t</t>
  </si>
  <si>
    <t>trubní ražené nebo hloubené (827 2.5), včetně drobných objektů</t>
  </si>
  <si>
    <t>527,43059+82,71815+1360,78036+131,28951</t>
  </si>
  <si>
    <t>711111006RZ4</t>
  </si>
  <si>
    <t>Provedení izolace proti zemní vlhkosti natěradly za studena na ploše vodorovné asfaltovou penetrační suspenzí, včetně dodávky emulze 0,4 kg/m2</t>
  </si>
  <si>
    <t>800-711</t>
  </si>
  <si>
    <t>998711101R00</t>
  </si>
  <si>
    <t>Přesun hmot pro izolace proti vodě svisle do 6 m</t>
  </si>
  <si>
    <t>Přesun hmot</t>
  </si>
  <si>
    <t>POL7_</t>
  </si>
  <si>
    <t>50 m vodorovně měřeno od těžiště půdorysné plochy skládky do těžiště půdorysné plochy objektu</t>
  </si>
  <si>
    <t>SUM</t>
  </si>
  <si>
    <t>END</t>
  </si>
  <si>
    <t>132101212R00</t>
  </si>
  <si>
    <t xml:space="preserve">Hloubení rýh šířky přes 60 do 200 cm do 1000 m3, v hornině 1-2, hloubení strojně </t>
  </si>
  <si>
    <t>110 : (3,4+84)*1,2*1,4*0,05</t>
  </si>
  <si>
    <t>90 : (360,5+249,1+235)*1,2*1,4*0,05</t>
  </si>
  <si>
    <t>přípojky : 187,5*1,2*1,4*0,05</t>
  </si>
  <si>
    <t>132201214R00</t>
  </si>
  <si>
    <t xml:space="preserve">Hloubení rýh šířky přes 60 do 200 cm nad 10000 m3, v hornině 3, hloubení strojně </t>
  </si>
  <si>
    <t>110 : (3,4+84)*1,2*1,4*0,50</t>
  </si>
  <si>
    <t>90 : (360,5+249,1+235)*1,2*1,4*0,50</t>
  </si>
  <si>
    <t>přípojky : 187,5*1,2*1,4*0,50</t>
  </si>
  <si>
    <t>110 : (3,4+84)*1,2*1,4*0,3</t>
  </si>
  <si>
    <t>90 : (360,5+249,1+235)*1,2*1,4*0,3</t>
  </si>
  <si>
    <t>přípojky : 187,5*1,2*1,4*0,3</t>
  </si>
  <si>
    <t>110 : (3,4+84)*1,2*1,4*0,1</t>
  </si>
  <si>
    <t>90 : (360,5+249,1+235)*1,2*1,4*0,1</t>
  </si>
  <si>
    <t>přípojky : 187,5*1,2*1,4*0,1</t>
  </si>
  <si>
    <t>110 : (3,4+84)*2*1,5</t>
  </si>
  <si>
    <t>90 : (360,5+249,1+235)*2*1,5</t>
  </si>
  <si>
    <t>přípojky : 187,5*2*1,5</t>
  </si>
  <si>
    <t>94,038+940,38+564,228</t>
  </si>
  <si>
    <t>161101151R00</t>
  </si>
  <si>
    <t>Svislé přemístění výkopku z horniny 5 až 7, při hloubce výkopu přes 1 do 2,5 m</t>
  </si>
  <si>
    <t>188,076+94,038</t>
  </si>
  <si>
    <t>162701155R00</t>
  </si>
  <si>
    <t>4*357,996</t>
  </si>
  <si>
    <t>4*282,114</t>
  </si>
  <si>
    <t>134,34+505,7736-282,114</t>
  </si>
  <si>
    <t>167101151R00</t>
  </si>
  <si>
    <t>Nakládání, skládání, překládání neulehlého výkopku nakládání výkopku_x000D_
 do 100 m3, z horniny 5 až 7</t>
  </si>
  <si>
    <t>1880,76-134,34-505,7736</t>
  </si>
  <si>
    <t>110 : (3,4+84)*1,2*0,41</t>
  </si>
  <si>
    <t>90 : (360,5+249,1+235)*1,2*0,39</t>
  </si>
  <si>
    <t>přípojky : 187,5*1,2*0,3</t>
  </si>
  <si>
    <t>451572211R00</t>
  </si>
  <si>
    <t>Lože pod potrubí, stoky a drobné objekty z kameniva těženého 4÷8 mm</t>
  </si>
  <si>
    <t>110 : (3,4+84)*1,2*0,1</t>
  </si>
  <si>
    <t>90 : (360,5+249,1+235)*1,2*0,1</t>
  </si>
  <si>
    <t>přípojky : 187,5*1,2*0,1</t>
  </si>
  <si>
    <t>857244121R00</t>
  </si>
  <si>
    <t>Montáž litinových tvarovek na potrubí litinovém tlakovém odbočných, na potrubí z trub přírubových v otevřeném výkopu, v otevřeném kanálu nebo v šachtě, DN 80 mm</t>
  </si>
  <si>
    <t>857262121R00</t>
  </si>
  <si>
    <t>Montáž litinových tvarovek na potrubí litinovém tlakovém jednoosých, na potrubí z trub přírubových v otevřeném výkopu, v otevřeném kanálu nebo v šachtě, DN 100 mm</t>
  </si>
  <si>
    <t>857264121R00</t>
  </si>
  <si>
    <t>Montáž litinových tvarovek na potrubí litinovém tlakovém odbočných, na potrubí z trub přírubových v otevřeném výkopu, v otevřeném kanálu nebo v šachtě, DN 100 mm</t>
  </si>
  <si>
    <t>857601101RT1</t>
  </si>
  <si>
    <t>Montáž litinových tvarovek na potrubí litinovém tlakovém jednoosých, na potrubí z trub hrdlových  v otevřeném výkopu, v otevřeném kanálu nebo v šachtě, DN 80 mm</t>
  </si>
  <si>
    <t>šoupátka : 15</t>
  </si>
  <si>
    <t>hydrant : 5</t>
  </si>
  <si>
    <t>FF : 2</t>
  </si>
  <si>
    <t>FFK-45 : 2</t>
  </si>
  <si>
    <t>přír.koleno 90st : 5</t>
  </si>
  <si>
    <t>871161121R00</t>
  </si>
  <si>
    <t>Montáž potrubí z plastických hmot z tlakových trubek polyetylenových, vnějšího průměru 32 mm</t>
  </si>
  <si>
    <t>přípojky : 187,5</t>
  </si>
  <si>
    <t>871241121R00</t>
  </si>
  <si>
    <t>Montáž potrubí z plastických hmot z tlakových trubek polyetylenových, vnějšího průměru 90 mm</t>
  </si>
  <si>
    <t>360,5+249,1+235</t>
  </si>
  <si>
    <t>871251121R00</t>
  </si>
  <si>
    <t>Montáž potrubí z plastických hmot z tlakových trubek polyetylenových, vnějšího průměru 110 mm</t>
  </si>
  <si>
    <t>3,4+84</t>
  </si>
  <si>
    <t>879172199R00</t>
  </si>
  <si>
    <t>Příplatky za montáž vodovodních přípojek , DN 32-80 mm</t>
  </si>
  <si>
    <t>891249111R00</t>
  </si>
  <si>
    <t>Montáž vodovodních armatur na potrubí navrtávacích pasů s ventilem Jt 1 Mpa na potrubí z trub osinkocementových, litinových, ocelových nebo plastických hmot, DN 80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</si>
  <si>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</si>
  <si>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</si>
  <si>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</si>
  <si>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187+844,6</t>
  </si>
  <si>
    <t>892271111R00</t>
  </si>
  <si>
    <t>Tlakové zkoušky vodovodního potrubí DN 100 nebo 125 mm</t>
  </si>
  <si>
    <t>87,4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</si>
  <si>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</si>
  <si>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</si>
  <si>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</si>
  <si>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892273111R00</t>
  </si>
  <si>
    <t>Proplach a desinfekce vodovodního potrubí DN od 80 do 125 mm</t>
  </si>
  <si>
    <t>1031,6+87,4</t>
  </si>
  <si>
    <t>899713111R00</t>
  </si>
  <si>
    <t>Orientační tabulky na vodovodních a kanalizačních řadech na sloupku ocelovém nebo betonovém</t>
  </si>
  <si>
    <t>899721112R00</t>
  </si>
  <si>
    <t>Výstražné fólie výstražná fólie pro vodovod, šířka 30 cm</t>
  </si>
  <si>
    <t>899731114R00</t>
  </si>
  <si>
    <t>Signalizační vodič CYY, 6 mm2</t>
  </si>
  <si>
    <t>8-5</t>
  </si>
  <si>
    <t>Přírub.koleno FFk 90st. DN80</t>
  </si>
  <si>
    <t>8-6</t>
  </si>
  <si>
    <t>Přírub.koleno FFK 45st. DN80, dod+mont</t>
  </si>
  <si>
    <t>R16-1</t>
  </si>
  <si>
    <t>Výřez na stáv.potrubí PVC110</t>
  </si>
  <si>
    <t>R16-2</t>
  </si>
  <si>
    <t>Uzavření potrubí a náhrada za uniklou vodu z pot.</t>
  </si>
  <si>
    <t>R8-24</t>
  </si>
  <si>
    <t>Šoupátko DN100</t>
  </si>
  <si>
    <t>6*1,03</t>
  </si>
  <si>
    <t>R8-27</t>
  </si>
  <si>
    <t>Lemový nákružek s točivou přírubou SDR11 PE100 D90, dod+mont</t>
  </si>
  <si>
    <t>R8-40</t>
  </si>
  <si>
    <t>T kus litinový přírubový DN100/100</t>
  </si>
  <si>
    <t>3*1,03</t>
  </si>
  <si>
    <t>R8-64</t>
  </si>
  <si>
    <t>Lemový nákružek s točivou přírubou SDR11PE100 D110, dod+mont</t>
  </si>
  <si>
    <t>R8-7</t>
  </si>
  <si>
    <t>T kus litinový přírubový DN80/80, dod</t>
  </si>
  <si>
    <t>8*1,03</t>
  </si>
  <si>
    <t>R8-70</t>
  </si>
  <si>
    <t>Odběr vzorků a provedení rozborů vč. protokolu</t>
  </si>
  <si>
    <t>kpl.</t>
  </si>
  <si>
    <t>28613742R</t>
  </si>
  <si>
    <t>trubka plastová vodovodní hladká; HDPE (PE 80); SDR 11,0; PN 10; D = 32,0 mm; s = 3,00 mm; l = 100 000,0 mm</t>
  </si>
  <si>
    <t xml:space="preserve">m     </t>
  </si>
  <si>
    <t>187,5*1,03</t>
  </si>
  <si>
    <t>28613785R</t>
  </si>
  <si>
    <t>trubka plastová vodovodní hladká; HDPE (PE 100); SDR 11,0; PN 16; D = 90,0 mm; s = 8,20 mm; l = 12 000,0 mm</t>
  </si>
  <si>
    <t>844,6*1,03</t>
  </si>
  <si>
    <t>28613786R</t>
  </si>
  <si>
    <t>trubka plastová vodovodní hladká; HDPE (PE 100); SDR 11,0; PN 16; D = 110,0 mm; s = 10,00 mm; l = 12 000,0 mm</t>
  </si>
  <si>
    <t>87,4*1,03</t>
  </si>
  <si>
    <t>42228100R</t>
  </si>
  <si>
    <t>šoupátko pro domovní přípojky pro vodovod; DN 1"; provedení -  na obou stranách s vnitřním závitem; PN 16; L = 120 mm; médium pitná voda; těleso tvárná litina</t>
  </si>
  <si>
    <t>42228354R</t>
  </si>
  <si>
    <t>šoupátko s nástrčnými hrdly měkcetěsnicí klínové; pro vodovod; určeno pro: potrubí z PE a PVC; PN 16; jmen.světlost DN/průměr potrubí 80/90 mm; médium pitná voda; l = 242 mm; těleso tvárná litina; vřeteno nerez; klín tvárná litina</t>
  </si>
  <si>
    <t>šoup přír.DN80 : 15</t>
  </si>
  <si>
    <t>42273532R</t>
  </si>
  <si>
    <t>pas navrtávací tvárná litina; provedení s trubkovým závitem; PN 16; vnější pr.potrubí 90 mm; závit na odbočce G 1",5/4",6/4",2"; max teplota 70 °C; pro typ potrubí z PVC, PE</t>
  </si>
  <si>
    <t>42273601R</t>
  </si>
  <si>
    <t>hydrant podzemní PN 16; provedení dvojitý uzávěr; DN 80; krycí hloubka 1,25 m; připojení přírubové; těleso tvárná litina, sedlo z mosazi; prac. teplota do 50 °C; pro: pro trvalý styk s pitnou a surovou vodou do 50°C</t>
  </si>
  <si>
    <t>55259815R</t>
  </si>
  <si>
    <t>přechod přírubový; PN 10; DN 1 = 100 mm; DN 2 = 80 mm; l = 200 mm; tvárná litina; uvnitř práškový epoxid; vně práškový epoxid</t>
  </si>
  <si>
    <t>2*1,03</t>
  </si>
  <si>
    <t>55259982R</t>
  </si>
  <si>
    <t>koleno 90 °; PN 10; DN 80 mm; tvárná litina; přírubové; uvnitř práškový epoxid; vně práškový epoxid</t>
  </si>
  <si>
    <t>R8-10</t>
  </si>
  <si>
    <t>Poklop litinový  - šoupátkový, dod+mont vč.podkl.desky</t>
  </si>
  <si>
    <t>R8-11</t>
  </si>
  <si>
    <t>Souprava zemní  teleskop., dod+mont</t>
  </si>
  <si>
    <t>R8-16</t>
  </si>
  <si>
    <t>Poklop litinový 522 - hydrantový DN 80, dod+mont vč.podkl.desky</t>
  </si>
  <si>
    <t>998276101R00</t>
  </si>
  <si>
    <t>Přesun hmot pro trubní vedení z trub plastových nebo sklolaminátových v otevřeném výkopu</t>
  </si>
  <si>
    <t>RTS 18/ II</t>
  </si>
  <si>
    <t>vodovodu nebo kanalizace ražené nebo hloubené (827 1.1, 827 1.9, 827 2.1, 827 2.9), drobných objektů</t>
  </si>
  <si>
    <t>1015,23979+3,42955</t>
  </si>
  <si>
    <t>005111021R</t>
  </si>
  <si>
    <t>Vytyčení inženýrských sítí</t>
  </si>
  <si>
    <t>Soubor</t>
  </si>
  <si>
    <t>VRN</t>
  </si>
  <si>
    <t>POL99_8</t>
  </si>
  <si>
    <t>005111020R</t>
  </si>
  <si>
    <t>Vytyčení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</si>
  <si>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</si>
  <si>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</si>
  <si>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</si>
  <si>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</si>
  <si>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</si>
  <si>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</si>
  <si>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</si>
  <si>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</si>
  <si>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</si>
  <si>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</si>
  <si>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005211030R</t>
  </si>
  <si>
    <t xml:space="preserve">Dočasná dopravní opatření </t>
  </si>
  <si>
    <t>005211040R</t>
  </si>
  <si>
    <t xml:space="preserve">Užívání veřejných ploch a prostranství  </t>
  </si>
  <si>
    <t>00523  R</t>
  </si>
  <si>
    <t>Zkoušky a 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</si>
  <si>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</si>
  <si>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</si>
  <si>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</si>
  <si>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</si>
  <si>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ON1</t>
  </si>
  <si>
    <t>Pasportizace</t>
  </si>
  <si>
    <t>ON2</t>
  </si>
  <si>
    <t>Průběžná fotodokumentace</t>
  </si>
  <si>
    <t>soubor</t>
  </si>
  <si>
    <t>ON3</t>
  </si>
  <si>
    <t>Hutnící zkoušky (zásypy sítě, podkladní vrstvy komunikací )</t>
  </si>
  <si>
    <t>kanalizace : 6</t>
  </si>
  <si>
    <t>vodovod : 3</t>
  </si>
  <si>
    <t>Materiály jsou specifikovány v technických standardech VAS:</t>
  </si>
  <si>
    <t>poklop kanalizační s tlumící vložkou; litinový; D výrobku 785 mm; únosnost D 400 kN; bez odvětrání; s logem VAK</t>
  </si>
  <si>
    <t>LOKALITA "ZA POLIKLINIKOU" komunikace a technická infrastruktura</t>
  </si>
  <si>
    <t>http://www.vodarenska.cz/cs/services/informaceObcim/technicke-standardy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</si>
</sst>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name val="Arial"/>
      <family val="2"/>
      <charset val="238"/>
    </font>
    <font>
      <u/>
      <sz val="10"/>
      <color theme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21" fillId="0" borderId="0" xfId="0" applyFont="1" applyAlignment="1">
      <alignment vertical="center"/>
    </xf>
    <xf numFmtId="0" fontId="22" fillId="0" borderId="0" xfId="2"/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odarenska.cz/cs/services/informaceObcim/technicke-standard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5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  <row r="3" spans="1:7" x14ac:dyDescent="0.2">
      <c r="A3" s="198" t="s">
        <v>650</v>
      </c>
      <c r="B3" s="197"/>
      <c r="C3" s="197"/>
      <c r="D3" s="197"/>
      <c r="E3" s="197"/>
      <c r="F3" s="197"/>
      <c r="G3" s="197"/>
    </row>
    <row r="4" spans="1:7" x14ac:dyDescent="0.2">
      <c r="A4" s="199" t="s">
        <v>653</v>
      </c>
      <c r="B4" s="197"/>
      <c r="C4" s="197"/>
      <c r="D4" s="197"/>
      <c r="E4" s="197"/>
      <c r="F4" s="197"/>
      <c r="G4" s="197"/>
    </row>
    <row r="5" spans="1:7" x14ac:dyDescent="0.2">
      <c r="A5" s="197"/>
      <c r="B5" s="197"/>
      <c r="C5" s="197"/>
      <c r="D5" s="197"/>
      <c r="E5" s="197"/>
      <c r="F5" s="197"/>
      <c r="G5" s="197"/>
    </row>
  </sheetData>
  <sheetProtection password="C613" sheet="1" objects="1" scenarios="1"/>
  <mergeCells count="1">
    <mergeCell ref="A2:G2"/>
  </mergeCells>
  <hyperlinks>
    <hyperlink ref="A4" r:id="rId1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46" zoomScaleNormal="100" zoomScaleSheetLayoutView="75" workbookViewId="0">
      <selection activeCell="B17" sqref="B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9" t="s">
        <v>41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3"/>
      <c r="B2" s="77" t="s">
        <v>22</v>
      </c>
      <c r="C2" s="78"/>
      <c r="D2" s="79" t="s">
        <v>43</v>
      </c>
      <c r="E2" s="218" t="s">
        <v>652</v>
      </c>
      <c r="F2" s="219"/>
      <c r="G2" s="219"/>
      <c r="H2" s="219"/>
      <c r="I2" s="219"/>
      <c r="J2" s="220"/>
      <c r="O2" s="2"/>
    </row>
    <row r="3" spans="1:15" ht="27" hidden="1" customHeight="1" x14ac:dyDescent="0.2">
      <c r="A3" s="3"/>
      <c r="B3" s="80"/>
      <c r="C3" s="78"/>
      <c r="D3" s="81"/>
      <c r="E3" s="221"/>
      <c r="F3" s="222"/>
      <c r="G3" s="222"/>
      <c r="H3" s="222"/>
      <c r="I3" s="222"/>
      <c r="J3" s="223"/>
    </row>
    <row r="4" spans="1:15" ht="23.25" customHeight="1" x14ac:dyDescent="0.2">
      <c r="A4" s="3"/>
      <c r="B4" s="82"/>
      <c r="C4" s="83"/>
      <c r="D4" s="84"/>
      <c r="E4" s="231"/>
      <c r="F4" s="231"/>
      <c r="G4" s="231"/>
      <c r="H4" s="231"/>
      <c r="I4" s="231"/>
      <c r="J4" s="232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5"/>
      <c r="E11" s="225"/>
      <c r="F11" s="225"/>
      <c r="G11" s="225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30"/>
      <c r="E12" s="230"/>
      <c r="F12" s="230"/>
      <c r="G12" s="230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33"/>
      <c r="F13" s="234"/>
      <c r="G13" s="234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4"/>
      <c r="F15" s="224"/>
      <c r="G15" s="226"/>
      <c r="H15" s="226"/>
      <c r="I15" s="226" t="s">
        <v>29</v>
      </c>
      <c r="J15" s="227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215"/>
      <c r="F16" s="216"/>
      <c r="G16" s="215"/>
      <c r="H16" s="216"/>
      <c r="I16" s="215">
        <f>SUMIF(F52:F59,A16,I52:I59)+SUMIF(F52:F59,"PSU",I52:I59)</f>
        <v>0</v>
      </c>
      <c r="J16" s="217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215"/>
      <c r="F17" s="216"/>
      <c r="G17" s="215"/>
      <c r="H17" s="216"/>
      <c r="I17" s="215">
        <f>SUMIF(F52:F59,A17,I52:I59)</f>
        <v>0</v>
      </c>
      <c r="J17" s="217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215"/>
      <c r="F18" s="216"/>
      <c r="G18" s="215"/>
      <c r="H18" s="216"/>
      <c r="I18" s="215">
        <f>SUMIF(F52:F59,A18,I52:I59)</f>
        <v>0</v>
      </c>
      <c r="J18" s="217"/>
    </row>
    <row r="19" spans="1:10" ht="23.25" customHeight="1" x14ac:dyDescent="0.2">
      <c r="A19" s="142" t="s">
        <v>71</v>
      </c>
      <c r="B19" s="55" t="s">
        <v>27</v>
      </c>
      <c r="C19" s="56"/>
      <c r="D19" s="57"/>
      <c r="E19" s="215"/>
      <c r="F19" s="216"/>
      <c r="G19" s="215"/>
      <c r="H19" s="216"/>
      <c r="I19" s="215">
        <f>SUMIF(F52:F59,A19,I52:I59)</f>
        <v>0</v>
      </c>
      <c r="J19" s="217"/>
    </row>
    <row r="20" spans="1:10" ht="23.25" customHeight="1" x14ac:dyDescent="0.2">
      <c r="A20" s="142" t="s">
        <v>72</v>
      </c>
      <c r="B20" s="55" t="s">
        <v>28</v>
      </c>
      <c r="C20" s="56"/>
      <c r="D20" s="57"/>
      <c r="E20" s="215"/>
      <c r="F20" s="216"/>
      <c r="G20" s="215"/>
      <c r="H20" s="216"/>
      <c r="I20" s="215">
        <f>SUMIF(F52:F59,A20,I52:I59)</f>
        <v>0</v>
      </c>
      <c r="J20" s="217"/>
    </row>
    <row r="21" spans="1:10" ht="23.25" customHeight="1" x14ac:dyDescent="0.2">
      <c r="A21" s="3"/>
      <c r="B21" s="72" t="s">
        <v>29</v>
      </c>
      <c r="C21" s="73"/>
      <c r="D21" s="74"/>
      <c r="E21" s="228"/>
      <c r="F21" s="229"/>
      <c r="G21" s="228"/>
      <c r="H21" s="229"/>
      <c r="I21" s="228">
        <f>SUM(I16:J20)</f>
        <v>0</v>
      </c>
      <c r="J21" s="240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38">
        <f>ZakladDPHSniVypocet</f>
        <v>0</v>
      </c>
      <c r="H23" s="239"/>
      <c r="I23" s="239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36">
        <f>I23*E23/100</f>
        <v>0</v>
      </c>
      <c r="H24" s="237"/>
      <c r="I24" s="237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38">
        <f>ZakladDPHZaklVypocet</f>
        <v>0</v>
      </c>
      <c r="H25" s="239"/>
      <c r="I25" s="239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2">
        <f>I25*E25/100</f>
        <v>0</v>
      </c>
      <c r="H26" s="213"/>
      <c r="I26" s="213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4">
        <f>CenaCelkemBezDPH-(ZakladDPHSni+ZakladDPHZakl)</f>
        <v>0</v>
      </c>
      <c r="H27" s="214"/>
      <c r="I27" s="214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19" t="s">
        <v>23</v>
      </c>
      <c r="C28" s="120"/>
      <c r="D28" s="120"/>
      <c r="E28" s="121"/>
      <c r="F28" s="122"/>
      <c r="G28" s="241">
        <f>IF(A28&gt;50, ROUNDUP(A27, 0), ROUNDDOWN(A27, 0))</f>
        <v>0</v>
      </c>
      <c r="H28" s="241"/>
      <c r="I28" s="241"/>
      <c r="J28" s="123" t="str">
        <f t="shared" si="0"/>
        <v>CZK</v>
      </c>
    </row>
    <row r="29" spans="1:10" ht="27.75" hidden="1" customHeight="1" thickBot="1" x14ac:dyDescent="0.25">
      <c r="A29" s="3"/>
      <c r="B29" s="119" t="s">
        <v>35</v>
      </c>
      <c r="C29" s="124"/>
      <c r="D29" s="124"/>
      <c r="E29" s="124"/>
      <c r="F29" s="124"/>
      <c r="G29" s="241">
        <f>ZakladDPHSni+DPHSni+ZakladDPHZakl+DPHZakl+Zaokrouhleni</f>
        <v>0</v>
      </c>
      <c r="H29" s="241"/>
      <c r="I29" s="241"/>
      <c r="J29" s="125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42"/>
      <c r="E34" s="243"/>
      <c r="F34" s="29"/>
      <c r="G34" s="242"/>
      <c r="H34" s="243"/>
      <c r="I34" s="243"/>
      <c r="J34" s="36"/>
    </row>
    <row r="35" spans="1:10" ht="12.75" customHeight="1" x14ac:dyDescent="0.2">
      <c r="A35" s="3"/>
      <c r="B35" s="3"/>
      <c r="C35" s="4"/>
      <c r="D35" s="235" t="s">
        <v>2</v>
      </c>
      <c r="E35" s="235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44</v>
      </c>
      <c r="C39" s="203"/>
      <c r="D39" s="204"/>
      <c r="E39" s="204"/>
      <c r="F39" s="103">
        <f>'SO 02 02 Pol'!AE554+'SO 02 03 Pol'!AE162+'SO 07 01 Pol'!AE28</f>
        <v>0</v>
      </c>
      <c r="G39" s="104">
        <f>'SO 02 02 Pol'!AF554+'SO 02 03 Pol'!AF162+'SO 07 01 Pol'!AF28</f>
        <v>0</v>
      </c>
      <c r="H39" s="105"/>
      <c r="I39" s="106">
        <f t="shared" ref="I39:I44" si="1">F39+G39+H39</f>
        <v>0</v>
      </c>
      <c r="J39" s="107" t="str">
        <f t="shared" ref="J39:J44" si="2">IF(CenaCelkemVypocet=0,"",I39/CenaCelkemVypocet*100)</f>
        <v/>
      </c>
    </row>
    <row r="40" spans="1:10" ht="25.5" customHeight="1" x14ac:dyDescent="0.2">
      <c r="A40" s="91">
        <v>2</v>
      </c>
      <c r="B40" s="108" t="s">
        <v>45</v>
      </c>
      <c r="C40" s="207" t="s">
        <v>46</v>
      </c>
      <c r="D40" s="208"/>
      <c r="E40" s="208"/>
      <c r="F40" s="109">
        <f>'SO 02 02 Pol'!AE554+'SO 02 03 Pol'!AE162</f>
        <v>0</v>
      </c>
      <c r="G40" s="110">
        <f>'SO 02 02 Pol'!AF554+'SO 02 03 Pol'!AF162</f>
        <v>0</v>
      </c>
      <c r="H40" s="110"/>
      <c r="I40" s="111">
        <f t="shared" si="1"/>
        <v>0</v>
      </c>
      <c r="J40" s="112" t="str">
        <f t="shared" si="2"/>
        <v/>
      </c>
    </row>
    <row r="41" spans="1:10" ht="25.5" customHeight="1" x14ac:dyDescent="0.2">
      <c r="A41" s="91">
        <v>3</v>
      </c>
      <c r="B41" s="113" t="s">
        <v>47</v>
      </c>
      <c r="C41" s="203" t="s">
        <v>48</v>
      </c>
      <c r="D41" s="204"/>
      <c r="E41" s="204"/>
      <c r="F41" s="114">
        <f>'SO 02 02 Pol'!AE554</f>
        <v>0</v>
      </c>
      <c r="G41" s="105">
        <f>'SO 02 02 Pol'!AF554</f>
        <v>0</v>
      </c>
      <c r="H41" s="105"/>
      <c r="I41" s="106">
        <f t="shared" si="1"/>
        <v>0</v>
      </c>
      <c r="J41" s="107" t="str">
        <f t="shared" si="2"/>
        <v/>
      </c>
    </row>
    <row r="42" spans="1:10" ht="25.5" customHeight="1" x14ac:dyDescent="0.2">
      <c r="A42" s="91">
        <v>3</v>
      </c>
      <c r="B42" s="113" t="s">
        <v>49</v>
      </c>
      <c r="C42" s="203" t="s">
        <v>50</v>
      </c>
      <c r="D42" s="204"/>
      <c r="E42" s="204"/>
      <c r="F42" s="114">
        <f>'SO 02 03 Pol'!AE162</f>
        <v>0</v>
      </c>
      <c r="G42" s="105">
        <f>'SO 02 03 Pol'!AF162</f>
        <v>0</v>
      </c>
      <c r="H42" s="105"/>
      <c r="I42" s="106">
        <f t="shared" si="1"/>
        <v>0</v>
      </c>
      <c r="J42" s="107" t="str">
        <f t="shared" si="2"/>
        <v/>
      </c>
    </row>
    <row r="43" spans="1:10" ht="25.5" customHeight="1" x14ac:dyDescent="0.2">
      <c r="A43" s="91">
        <v>2</v>
      </c>
      <c r="B43" s="108" t="s">
        <v>51</v>
      </c>
      <c r="C43" s="207" t="s">
        <v>52</v>
      </c>
      <c r="D43" s="208"/>
      <c r="E43" s="208"/>
      <c r="F43" s="109">
        <f>'SO 07 01 Pol'!AE28</f>
        <v>0</v>
      </c>
      <c r="G43" s="110">
        <f>'SO 07 01 Pol'!AF28</f>
        <v>0</v>
      </c>
      <c r="H43" s="110"/>
      <c r="I43" s="111">
        <f t="shared" si="1"/>
        <v>0</v>
      </c>
      <c r="J43" s="112" t="str">
        <f t="shared" si="2"/>
        <v/>
      </c>
    </row>
    <row r="44" spans="1:10" ht="25.5" customHeight="1" x14ac:dyDescent="0.2">
      <c r="A44" s="91">
        <v>3</v>
      </c>
      <c r="B44" s="113" t="s">
        <v>53</v>
      </c>
      <c r="C44" s="203" t="s">
        <v>54</v>
      </c>
      <c r="D44" s="204"/>
      <c r="E44" s="204"/>
      <c r="F44" s="114">
        <f>'SO 07 01 Pol'!AE28</f>
        <v>0</v>
      </c>
      <c r="G44" s="105">
        <f>'SO 07 01 Pol'!AF28</f>
        <v>0</v>
      </c>
      <c r="H44" s="105"/>
      <c r="I44" s="106">
        <f t="shared" si="1"/>
        <v>0</v>
      </c>
      <c r="J44" s="107" t="str">
        <f t="shared" si="2"/>
        <v/>
      </c>
    </row>
    <row r="45" spans="1:10" ht="25.5" customHeight="1" x14ac:dyDescent="0.2">
      <c r="A45" s="91"/>
      <c r="B45" s="205" t="s">
        <v>55</v>
      </c>
      <c r="C45" s="206"/>
      <c r="D45" s="206"/>
      <c r="E45" s="206"/>
      <c r="F45" s="115">
        <f>SUMIF(A39:A44,"=1",F39:F44)</f>
        <v>0</v>
      </c>
      <c r="G45" s="116">
        <f>SUMIF(A39:A44,"=1",G39:G44)</f>
        <v>0</v>
      </c>
      <c r="H45" s="116">
        <f>SUMIF(A39:A44,"=1",H39:H44)</f>
        <v>0</v>
      </c>
      <c r="I45" s="117">
        <f>SUMIF(A39:A44,"=1",I39:I44)</f>
        <v>0</v>
      </c>
      <c r="J45" s="118">
        <f>SUMIF(A39:A44,"=1",J39:J44)</f>
        <v>0</v>
      </c>
    </row>
    <row r="49" spans="1:10" ht="15.75" x14ac:dyDescent="0.25">
      <c r="B49" s="126" t="s">
        <v>57</v>
      </c>
    </row>
    <row r="51" spans="1:10" ht="25.5" customHeight="1" x14ac:dyDescent="0.2">
      <c r="A51" s="127"/>
      <c r="B51" s="130" t="s">
        <v>17</v>
      </c>
      <c r="C51" s="130" t="s">
        <v>5</v>
      </c>
      <c r="D51" s="131"/>
      <c r="E51" s="131"/>
      <c r="F51" s="132" t="s">
        <v>58</v>
      </c>
      <c r="G51" s="132"/>
      <c r="H51" s="132"/>
      <c r="I51" s="132" t="s">
        <v>29</v>
      </c>
      <c r="J51" s="132" t="s">
        <v>0</v>
      </c>
    </row>
    <row r="52" spans="1:10" ht="25.5" customHeight="1" x14ac:dyDescent="0.2">
      <c r="A52" s="128"/>
      <c r="B52" s="133" t="s">
        <v>59</v>
      </c>
      <c r="C52" s="201" t="s">
        <v>60</v>
      </c>
      <c r="D52" s="202"/>
      <c r="E52" s="202"/>
      <c r="F52" s="138" t="s">
        <v>24</v>
      </c>
      <c r="G52" s="139"/>
      <c r="H52" s="139"/>
      <c r="I52" s="139">
        <f>'SO 02 02 Pol'!G8+'SO 02 03 Pol'!G8</f>
        <v>0</v>
      </c>
      <c r="J52" s="136" t="str">
        <f>IF(I60=0,"",I52/I60*100)</f>
        <v/>
      </c>
    </row>
    <row r="53" spans="1:10" ht="25.5" customHeight="1" x14ac:dyDescent="0.2">
      <c r="A53" s="128"/>
      <c r="B53" s="133" t="s">
        <v>61</v>
      </c>
      <c r="C53" s="201" t="s">
        <v>62</v>
      </c>
      <c r="D53" s="202"/>
      <c r="E53" s="202"/>
      <c r="F53" s="138" t="s">
        <v>24</v>
      </c>
      <c r="G53" s="139"/>
      <c r="H53" s="139"/>
      <c r="I53" s="139">
        <f>'SO 02 02 Pol'!G437</f>
        <v>0</v>
      </c>
      <c r="J53" s="136" t="str">
        <f>IF(I60=0,"",I53/I60*100)</f>
        <v/>
      </c>
    </row>
    <row r="54" spans="1:10" ht="25.5" customHeight="1" x14ac:dyDescent="0.2">
      <c r="A54" s="128"/>
      <c r="B54" s="133" t="s">
        <v>63</v>
      </c>
      <c r="C54" s="201" t="s">
        <v>64</v>
      </c>
      <c r="D54" s="202"/>
      <c r="E54" s="202"/>
      <c r="F54" s="138" t="s">
        <v>24</v>
      </c>
      <c r="G54" s="139"/>
      <c r="H54" s="139"/>
      <c r="I54" s="139">
        <f>'SO 02 02 Pol'!G462</f>
        <v>0</v>
      </c>
      <c r="J54" s="136" t="str">
        <f>IF(I60=0,"",I54/I60*100)</f>
        <v/>
      </c>
    </row>
    <row r="55" spans="1:10" ht="25.5" customHeight="1" x14ac:dyDescent="0.2">
      <c r="A55" s="128"/>
      <c r="B55" s="133" t="s">
        <v>65</v>
      </c>
      <c r="C55" s="201" t="s">
        <v>66</v>
      </c>
      <c r="D55" s="202"/>
      <c r="E55" s="202"/>
      <c r="F55" s="138" t="s">
        <v>24</v>
      </c>
      <c r="G55" s="139"/>
      <c r="H55" s="139"/>
      <c r="I55" s="139">
        <f>'SO 02 02 Pol'!G472+'SO 02 03 Pol'!G89</f>
        <v>0</v>
      </c>
      <c r="J55" s="136" t="str">
        <f>IF(I60=0,"",I55/I60*100)</f>
        <v/>
      </c>
    </row>
    <row r="56" spans="1:10" ht="25.5" customHeight="1" x14ac:dyDescent="0.2">
      <c r="A56" s="128"/>
      <c r="B56" s="133" t="s">
        <v>67</v>
      </c>
      <c r="C56" s="201" t="s">
        <v>68</v>
      </c>
      <c r="D56" s="202"/>
      <c r="E56" s="202"/>
      <c r="F56" s="138" t="s">
        <v>24</v>
      </c>
      <c r="G56" s="139"/>
      <c r="H56" s="139"/>
      <c r="I56" s="139">
        <f>'SO 02 02 Pol'!G545+'SO 02 03 Pol'!G157</f>
        <v>0</v>
      </c>
      <c r="J56" s="136" t="str">
        <f>IF(I60=0,"",I56/I60*100)</f>
        <v/>
      </c>
    </row>
    <row r="57" spans="1:10" ht="25.5" customHeight="1" x14ac:dyDescent="0.2">
      <c r="A57" s="128"/>
      <c r="B57" s="133" t="s">
        <v>69</v>
      </c>
      <c r="C57" s="201" t="s">
        <v>70</v>
      </c>
      <c r="D57" s="202"/>
      <c r="E57" s="202"/>
      <c r="F57" s="138" t="s">
        <v>25</v>
      </c>
      <c r="G57" s="139"/>
      <c r="H57" s="139"/>
      <c r="I57" s="139">
        <f>'SO 02 02 Pol'!G549</f>
        <v>0</v>
      </c>
      <c r="J57" s="136" t="str">
        <f>IF(I60=0,"",I57/I60*100)</f>
        <v/>
      </c>
    </row>
    <row r="58" spans="1:10" ht="25.5" customHeight="1" x14ac:dyDescent="0.2">
      <c r="A58" s="128"/>
      <c r="B58" s="133" t="s">
        <v>71</v>
      </c>
      <c r="C58" s="201" t="s">
        <v>27</v>
      </c>
      <c r="D58" s="202"/>
      <c r="E58" s="202"/>
      <c r="F58" s="138" t="s">
        <v>71</v>
      </c>
      <c r="G58" s="139"/>
      <c r="H58" s="139"/>
      <c r="I58" s="139">
        <f>'SO 07 01 Pol'!G8</f>
        <v>0</v>
      </c>
      <c r="J58" s="136" t="str">
        <f>IF(I60=0,"",I58/I60*100)</f>
        <v/>
      </c>
    </row>
    <row r="59" spans="1:10" ht="25.5" customHeight="1" x14ac:dyDescent="0.2">
      <c r="A59" s="128"/>
      <c r="B59" s="133" t="s">
        <v>72</v>
      </c>
      <c r="C59" s="201" t="s">
        <v>28</v>
      </c>
      <c r="D59" s="202"/>
      <c r="E59" s="202"/>
      <c r="F59" s="138" t="s">
        <v>72</v>
      </c>
      <c r="G59" s="139"/>
      <c r="H59" s="139"/>
      <c r="I59" s="139">
        <f>'SO 07 01 Pol'!G15</f>
        <v>0</v>
      </c>
      <c r="J59" s="136" t="str">
        <f>IF(I60=0,"",I59/I60*100)</f>
        <v/>
      </c>
    </row>
    <row r="60" spans="1:10" ht="25.5" customHeight="1" x14ac:dyDescent="0.2">
      <c r="A60" s="129"/>
      <c r="B60" s="134" t="s">
        <v>1</v>
      </c>
      <c r="C60" s="134"/>
      <c r="D60" s="135"/>
      <c r="E60" s="135"/>
      <c r="F60" s="140"/>
      <c r="G60" s="141"/>
      <c r="H60" s="141"/>
      <c r="I60" s="141">
        <f>SUM(I52:I59)</f>
        <v>0</v>
      </c>
      <c r="J60" s="137">
        <f>SUM(J52:J59)</f>
        <v>0</v>
      </c>
    </row>
    <row r="61" spans="1:10" x14ac:dyDescent="0.2">
      <c r="F61" s="89"/>
      <c r="G61" s="88"/>
      <c r="H61" s="89"/>
      <c r="I61" s="88"/>
      <c r="J61" s="90"/>
    </row>
    <row r="62" spans="1:10" x14ac:dyDescent="0.2">
      <c r="F62" s="89"/>
      <c r="G62" s="88"/>
      <c r="H62" s="89"/>
      <c r="I62" s="88"/>
      <c r="J62" s="90"/>
    </row>
    <row r="63" spans="1:10" x14ac:dyDescent="0.2">
      <c r="F63" s="89"/>
      <c r="G63" s="88"/>
      <c r="H63" s="89"/>
      <c r="I63" s="88"/>
      <c r="J63" s="90"/>
    </row>
  </sheetData>
  <sheetProtection password="C613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6" t="s">
        <v>7</v>
      </c>
      <c r="B2" s="75"/>
      <c r="C2" s="246"/>
      <c r="D2" s="246"/>
      <c r="E2" s="246"/>
      <c r="F2" s="246"/>
      <c r="G2" s="247"/>
    </row>
    <row r="3" spans="1:7" ht="24.95" customHeight="1" x14ac:dyDescent="0.2">
      <c r="A3" s="76" t="s">
        <v>8</v>
      </c>
      <c r="B3" s="75"/>
      <c r="C3" s="246"/>
      <c r="D3" s="246"/>
      <c r="E3" s="246"/>
      <c r="F3" s="246"/>
      <c r="G3" s="247"/>
    </row>
    <row r="4" spans="1:7" ht="24.95" customHeight="1" x14ac:dyDescent="0.2">
      <c r="A4" s="76" t="s">
        <v>9</v>
      </c>
      <c r="B4" s="75"/>
      <c r="C4" s="246"/>
      <c r="D4" s="246"/>
      <c r="E4" s="246"/>
      <c r="F4" s="246"/>
      <c r="G4" s="247"/>
    </row>
    <row r="5" spans="1:7" x14ac:dyDescent="0.2">
      <c r="B5" s="6"/>
      <c r="C5" s="7"/>
      <c r="D5" s="8"/>
    </row>
  </sheetData>
  <sheetProtection algorithmName="SHA-512" hashValue="Svc98Bip/mNcJx+PFhX8sP8xyn4PECOl44DNDpRuNoO/j7eRM59Gb8G4xsrLrgdkCpHT6meuITDEutoSHYyhMA==" saltValue="l0qZp9NuW8Cx/qAksQkQd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527" sqref="C527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4.95" customHeight="1" x14ac:dyDescent="0.2">
      <c r="A2" s="144" t="s">
        <v>7</v>
      </c>
      <c r="B2" s="75" t="s">
        <v>43</v>
      </c>
      <c r="C2" s="251" t="s">
        <v>652</v>
      </c>
      <c r="D2" s="252"/>
      <c r="E2" s="252"/>
      <c r="F2" s="252"/>
      <c r="G2" s="253"/>
      <c r="AG2" t="s">
        <v>75</v>
      </c>
    </row>
    <row r="3" spans="1:60" ht="24.95" customHeight="1" x14ac:dyDescent="0.2">
      <c r="A3" s="144" t="s">
        <v>8</v>
      </c>
      <c r="B3" s="75" t="s">
        <v>45</v>
      </c>
      <c r="C3" s="251" t="s">
        <v>46</v>
      </c>
      <c r="D3" s="252"/>
      <c r="E3" s="252"/>
      <c r="F3" s="252"/>
      <c r="G3" s="253"/>
      <c r="AC3" s="87" t="s">
        <v>75</v>
      </c>
      <c r="AG3" t="s">
        <v>76</v>
      </c>
    </row>
    <row r="4" spans="1:60" ht="24.95" customHeight="1" x14ac:dyDescent="0.2">
      <c r="A4" s="145" t="s">
        <v>9</v>
      </c>
      <c r="B4" s="146" t="s">
        <v>47</v>
      </c>
      <c r="C4" s="254" t="s">
        <v>48</v>
      </c>
      <c r="D4" s="255"/>
      <c r="E4" s="255"/>
      <c r="F4" s="255"/>
      <c r="G4" s="256"/>
      <c r="AG4" t="s">
        <v>77</v>
      </c>
    </row>
    <row r="5" spans="1:60" x14ac:dyDescent="0.2">
      <c r="D5" s="143"/>
    </row>
    <row r="6" spans="1:60" ht="38.25" x14ac:dyDescent="0.2">
      <c r="A6" s="148" t="s">
        <v>78</v>
      </c>
      <c r="B6" s="150" t="s">
        <v>79</v>
      </c>
      <c r="C6" s="150" t="s">
        <v>80</v>
      </c>
      <c r="D6" s="149" t="s">
        <v>81</v>
      </c>
      <c r="E6" s="148" t="s">
        <v>82</v>
      </c>
      <c r="F6" s="147" t="s">
        <v>83</v>
      </c>
      <c r="G6" s="148" t="s">
        <v>29</v>
      </c>
      <c r="H6" s="151" t="s">
        <v>30</v>
      </c>
      <c r="I6" s="151" t="s">
        <v>84</v>
      </c>
      <c r="J6" s="151" t="s">
        <v>31</v>
      </c>
      <c r="K6" s="151" t="s">
        <v>85</v>
      </c>
      <c r="L6" s="151" t="s">
        <v>86</v>
      </c>
      <c r="M6" s="151" t="s">
        <v>87</v>
      </c>
      <c r="N6" s="151" t="s">
        <v>88</v>
      </c>
      <c r="O6" s="151" t="s">
        <v>89</v>
      </c>
      <c r="P6" s="151" t="s">
        <v>90</v>
      </c>
      <c r="Q6" s="151" t="s">
        <v>91</v>
      </c>
      <c r="R6" s="151" t="s">
        <v>92</v>
      </c>
      <c r="S6" s="151" t="s">
        <v>93</v>
      </c>
      <c r="T6" s="151" t="s">
        <v>94</v>
      </c>
      <c r="U6" s="151" t="s">
        <v>95</v>
      </c>
      <c r="V6" s="151" t="s">
        <v>96</v>
      </c>
      <c r="W6" s="151" t="s">
        <v>97</v>
      </c>
      <c r="X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7" t="s">
        <v>99</v>
      </c>
      <c r="B8" s="168" t="s">
        <v>59</v>
      </c>
      <c r="C8" s="189" t="s">
        <v>60</v>
      </c>
      <c r="D8" s="169"/>
      <c r="E8" s="170"/>
      <c r="F8" s="171"/>
      <c r="G8" s="171">
        <f>SUMIF(AG9:AG436,"&lt;&gt;NOR",G9:G436)</f>
        <v>0</v>
      </c>
      <c r="H8" s="171"/>
      <c r="I8" s="171">
        <f>SUM(I9:I436)</f>
        <v>0</v>
      </c>
      <c r="J8" s="171"/>
      <c r="K8" s="171">
        <f>SUM(K9:K436)</f>
        <v>0</v>
      </c>
      <c r="L8" s="171"/>
      <c r="M8" s="171">
        <f>SUM(M9:M436)</f>
        <v>0</v>
      </c>
      <c r="N8" s="171"/>
      <c r="O8" s="171">
        <f>SUM(O9:O436)</f>
        <v>648.04000000000008</v>
      </c>
      <c r="P8" s="171"/>
      <c r="Q8" s="171">
        <f>SUM(Q9:Q436)</f>
        <v>0</v>
      </c>
      <c r="R8" s="171"/>
      <c r="S8" s="171"/>
      <c r="T8" s="172"/>
      <c r="U8" s="166"/>
      <c r="V8" s="166">
        <f>SUM(V9:V436)</f>
        <v>11243</v>
      </c>
      <c r="W8" s="166"/>
      <c r="X8" s="166"/>
      <c r="AG8" t="s">
        <v>100</v>
      </c>
    </row>
    <row r="9" spans="1:60" ht="22.5" outlineLevel="1" x14ac:dyDescent="0.2">
      <c r="A9" s="173">
        <v>1</v>
      </c>
      <c r="B9" s="174" t="s">
        <v>101</v>
      </c>
      <c r="C9" s="190" t="s">
        <v>102</v>
      </c>
      <c r="D9" s="175" t="s">
        <v>103</v>
      </c>
      <c r="E9" s="176">
        <v>100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 t="s">
        <v>104</v>
      </c>
      <c r="S9" s="178" t="s">
        <v>105</v>
      </c>
      <c r="T9" s="179" t="s">
        <v>105</v>
      </c>
      <c r="U9" s="161">
        <v>0.20300000000000001</v>
      </c>
      <c r="V9" s="161">
        <f>ROUND(E9*U9,2)</f>
        <v>20.3</v>
      </c>
      <c r="W9" s="161"/>
      <c r="X9" s="161" t="s">
        <v>106</v>
      </c>
      <c r="Y9" s="152"/>
      <c r="Z9" s="152"/>
      <c r="AA9" s="152"/>
      <c r="AB9" s="152"/>
      <c r="AC9" s="152"/>
      <c r="AD9" s="152"/>
      <c r="AE9" s="152"/>
      <c r="AF9" s="152"/>
      <c r="AG9" s="152" t="s">
        <v>107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 x14ac:dyDescent="0.2">
      <c r="A10" s="159"/>
      <c r="B10" s="160"/>
      <c r="C10" s="248" t="s">
        <v>108</v>
      </c>
      <c r="D10" s="249"/>
      <c r="E10" s="249"/>
      <c r="F10" s="249"/>
      <c r="G10" s="249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109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0" t="str">
        <f>C10</f>
        <v>na vzdálenost od hladiny vody v jímce po výšku roviny proložené osou nejvyššího bodu výtlačného potrubí. Včetně odpadní potrubí v délce do 20 m.</v>
      </c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3">
        <v>2</v>
      </c>
      <c r="B11" s="174" t="s">
        <v>110</v>
      </c>
      <c r="C11" s="190" t="s">
        <v>111</v>
      </c>
      <c r="D11" s="175" t="s">
        <v>112</v>
      </c>
      <c r="E11" s="176">
        <v>12.5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78" t="s">
        <v>104</v>
      </c>
      <c r="S11" s="178" t="s">
        <v>105</v>
      </c>
      <c r="T11" s="179" t="s">
        <v>105</v>
      </c>
      <c r="U11" s="161">
        <v>0</v>
      </c>
      <c r="V11" s="161">
        <f>ROUND(E11*U11,2)</f>
        <v>0</v>
      </c>
      <c r="W11" s="161"/>
      <c r="X11" s="161" t="s">
        <v>106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107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59"/>
      <c r="B12" s="160"/>
      <c r="C12" s="248" t="s">
        <v>113</v>
      </c>
      <c r="D12" s="249"/>
      <c r="E12" s="249"/>
      <c r="F12" s="249"/>
      <c r="G12" s="249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109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80" t="str">
        <f>C12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3">
        <v>3</v>
      </c>
      <c r="B13" s="174" t="s">
        <v>114</v>
      </c>
      <c r="C13" s="190" t="s">
        <v>115</v>
      </c>
      <c r="D13" s="175" t="s">
        <v>116</v>
      </c>
      <c r="E13" s="176">
        <v>6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78" t="s">
        <v>104</v>
      </c>
      <c r="S13" s="178" t="s">
        <v>105</v>
      </c>
      <c r="T13" s="179" t="s">
        <v>105</v>
      </c>
      <c r="U13" s="161">
        <v>1.7629999999999999</v>
      </c>
      <c r="V13" s="161">
        <f>ROUND(E13*U13,2)</f>
        <v>10.58</v>
      </c>
      <c r="W13" s="161"/>
      <c r="X13" s="161" t="s">
        <v>106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107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8" t="s">
        <v>117</v>
      </c>
      <c r="D14" s="249"/>
      <c r="E14" s="249"/>
      <c r="F14" s="249"/>
      <c r="G14" s="249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109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80" t="str">
        <f>C14</f>
        <v>Příplatek k cenám hloubených vykopávek za ztížení vykopávky v blízkosti podzemního vedení nebo výbušnin pro jakoukoliv třídu horniny.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3">
        <v>4</v>
      </c>
      <c r="B15" s="174" t="s">
        <v>118</v>
      </c>
      <c r="C15" s="190" t="s">
        <v>119</v>
      </c>
      <c r="D15" s="175" t="s">
        <v>116</v>
      </c>
      <c r="E15" s="176">
        <v>3.9988000000000001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 t="s">
        <v>104</v>
      </c>
      <c r="S15" s="178" t="s">
        <v>105</v>
      </c>
      <c r="T15" s="179" t="s">
        <v>105</v>
      </c>
      <c r="U15" s="161">
        <v>1.022</v>
      </c>
      <c r="V15" s="161">
        <f>ROUND(E15*U15,2)</f>
        <v>4.09</v>
      </c>
      <c r="W15" s="161"/>
      <c r="X15" s="161" t="s">
        <v>106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107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9"/>
      <c r="B16" s="160"/>
      <c r="C16" s="248" t="s">
        <v>120</v>
      </c>
      <c r="D16" s="249"/>
      <c r="E16" s="249"/>
      <c r="F16" s="249"/>
      <c r="G16" s="249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109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80" t="str">
        <f>C16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9"/>
      <c r="B17" s="160"/>
      <c r="C17" s="191" t="s">
        <v>121</v>
      </c>
      <c r="D17" s="162"/>
      <c r="E17" s="163">
        <v>25.815999999999999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122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91" t="s">
        <v>123</v>
      </c>
      <c r="D18" s="162"/>
      <c r="E18" s="163">
        <v>16.68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122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9"/>
      <c r="B19" s="160"/>
      <c r="C19" s="191" t="s">
        <v>124</v>
      </c>
      <c r="D19" s="162"/>
      <c r="E19" s="163">
        <v>23.608000000000001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122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91" t="s">
        <v>125</v>
      </c>
      <c r="D20" s="162"/>
      <c r="E20" s="163">
        <v>6.88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122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91" t="s">
        <v>126</v>
      </c>
      <c r="D21" s="162"/>
      <c r="E21" s="163">
        <v>6.992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122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92" t="s">
        <v>127</v>
      </c>
      <c r="D22" s="164"/>
      <c r="E22" s="165">
        <v>79.975999999999999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122</v>
      </c>
      <c r="AH22" s="152">
        <v>1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91" t="s">
        <v>128</v>
      </c>
      <c r="D23" s="162"/>
      <c r="E23" s="163">
        <v>-75.977199999999996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122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3">
        <v>5</v>
      </c>
      <c r="B24" s="174" t="s">
        <v>129</v>
      </c>
      <c r="C24" s="190" t="s">
        <v>130</v>
      </c>
      <c r="D24" s="175" t="s">
        <v>116</v>
      </c>
      <c r="E24" s="176">
        <v>39.988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78" t="s">
        <v>104</v>
      </c>
      <c r="S24" s="178" t="s">
        <v>105</v>
      </c>
      <c r="T24" s="179" t="s">
        <v>105</v>
      </c>
      <c r="U24" s="161">
        <v>2.2490000000000001</v>
      </c>
      <c r="V24" s="161">
        <f>ROUND(E24*U24,2)</f>
        <v>89.93</v>
      </c>
      <c r="W24" s="161"/>
      <c r="X24" s="161" t="s">
        <v>106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107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9"/>
      <c r="B25" s="160"/>
      <c r="C25" s="248" t="s">
        <v>120</v>
      </c>
      <c r="D25" s="249"/>
      <c r="E25" s="249"/>
      <c r="F25" s="249"/>
      <c r="G25" s="249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109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80" t="str">
        <f>C25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5" s="152"/>
      <c r="BC25" s="152"/>
      <c r="BD25" s="152"/>
      <c r="BE25" s="152"/>
      <c r="BF25" s="152"/>
      <c r="BG25" s="152"/>
      <c r="BH25" s="152"/>
    </row>
    <row r="26" spans="1:60" ht="22.5" outlineLevel="1" x14ac:dyDescent="0.2">
      <c r="A26" s="159"/>
      <c r="B26" s="160"/>
      <c r="C26" s="191" t="s">
        <v>121</v>
      </c>
      <c r="D26" s="162"/>
      <c r="E26" s="163">
        <v>25.815999999999999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122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91" t="s">
        <v>123</v>
      </c>
      <c r="D27" s="162"/>
      <c r="E27" s="163">
        <v>16.68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122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59"/>
      <c r="B28" s="160"/>
      <c r="C28" s="191" t="s">
        <v>124</v>
      </c>
      <c r="D28" s="162"/>
      <c r="E28" s="163">
        <v>23.608000000000001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122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91" t="s">
        <v>125</v>
      </c>
      <c r="D29" s="162"/>
      <c r="E29" s="163">
        <v>6.88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122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91" t="s">
        <v>126</v>
      </c>
      <c r="D30" s="162"/>
      <c r="E30" s="163">
        <v>6.992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122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92" t="s">
        <v>127</v>
      </c>
      <c r="D31" s="164"/>
      <c r="E31" s="165">
        <v>79.975999999999999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122</v>
      </c>
      <c r="AH31" s="152">
        <v>1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91" t="s">
        <v>131</v>
      </c>
      <c r="D32" s="162"/>
      <c r="E32" s="163">
        <v>-39.988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122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6</v>
      </c>
      <c r="B33" s="174" t="s">
        <v>132</v>
      </c>
      <c r="C33" s="190" t="s">
        <v>133</v>
      </c>
      <c r="D33" s="175" t="s">
        <v>116</v>
      </c>
      <c r="E33" s="176">
        <v>23.992799999999999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 t="s">
        <v>104</v>
      </c>
      <c r="S33" s="178" t="s">
        <v>105</v>
      </c>
      <c r="T33" s="179" t="s">
        <v>105</v>
      </c>
      <c r="U33" s="161">
        <v>2.9649999999999999</v>
      </c>
      <c r="V33" s="161">
        <f>ROUND(E33*U33,2)</f>
        <v>71.14</v>
      </c>
      <c r="W33" s="161"/>
      <c r="X33" s="161" t="s">
        <v>106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107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59"/>
      <c r="B34" s="160"/>
      <c r="C34" s="248" t="s">
        <v>120</v>
      </c>
      <c r="D34" s="249"/>
      <c r="E34" s="249"/>
      <c r="F34" s="249"/>
      <c r="G34" s="249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109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80" t="str">
        <f>C34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59"/>
      <c r="B35" s="160"/>
      <c r="C35" s="191" t="s">
        <v>121</v>
      </c>
      <c r="D35" s="162"/>
      <c r="E35" s="163">
        <v>25.815999999999999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122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91" t="s">
        <v>123</v>
      </c>
      <c r="D36" s="162"/>
      <c r="E36" s="163">
        <v>16.68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122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59"/>
      <c r="B37" s="160"/>
      <c r="C37" s="191" t="s">
        <v>124</v>
      </c>
      <c r="D37" s="162"/>
      <c r="E37" s="163">
        <v>23.608000000000001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122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191" t="s">
        <v>125</v>
      </c>
      <c r="D38" s="162"/>
      <c r="E38" s="163">
        <v>6.88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122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1" t="s">
        <v>126</v>
      </c>
      <c r="D39" s="162"/>
      <c r="E39" s="163">
        <v>6.992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122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92" t="s">
        <v>127</v>
      </c>
      <c r="D40" s="164"/>
      <c r="E40" s="165">
        <v>79.975999999999999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122</v>
      </c>
      <c r="AH40" s="152">
        <v>1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91" t="s">
        <v>134</v>
      </c>
      <c r="D41" s="162"/>
      <c r="E41" s="163">
        <v>-55.983199999999997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122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3">
        <v>7</v>
      </c>
      <c r="B42" s="174" t="s">
        <v>135</v>
      </c>
      <c r="C42" s="190" t="s">
        <v>136</v>
      </c>
      <c r="D42" s="175" t="s">
        <v>116</v>
      </c>
      <c r="E42" s="176">
        <v>7.9976000000000003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8">
        <v>3.5000000000000001E-3</v>
      </c>
      <c r="O42" s="178">
        <f>ROUND(E42*N42,2)</f>
        <v>0.03</v>
      </c>
      <c r="P42" s="178">
        <v>0</v>
      </c>
      <c r="Q42" s="178">
        <f>ROUND(E42*P42,2)</f>
        <v>0</v>
      </c>
      <c r="R42" s="178" t="s">
        <v>104</v>
      </c>
      <c r="S42" s="178" t="s">
        <v>105</v>
      </c>
      <c r="T42" s="179" t="s">
        <v>105</v>
      </c>
      <c r="U42" s="161">
        <v>3.2639999999999998</v>
      </c>
      <c r="V42" s="161">
        <f>ROUND(E42*U42,2)</f>
        <v>26.1</v>
      </c>
      <c r="W42" s="161"/>
      <c r="X42" s="161" t="s">
        <v>106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137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59"/>
      <c r="B43" s="160"/>
      <c r="C43" s="248" t="s">
        <v>120</v>
      </c>
      <c r="D43" s="249"/>
      <c r="E43" s="249"/>
      <c r="F43" s="249"/>
      <c r="G43" s="249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109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80" t="str">
        <f>C43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9"/>
      <c r="B44" s="160"/>
      <c r="C44" s="191" t="s">
        <v>121</v>
      </c>
      <c r="D44" s="162"/>
      <c r="E44" s="163">
        <v>25.815999999999999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122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91" t="s">
        <v>123</v>
      </c>
      <c r="D45" s="162"/>
      <c r="E45" s="163">
        <v>16.68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122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59"/>
      <c r="B46" s="160"/>
      <c r="C46" s="191" t="s">
        <v>124</v>
      </c>
      <c r="D46" s="162"/>
      <c r="E46" s="163">
        <v>23.608000000000001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122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191" t="s">
        <v>125</v>
      </c>
      <c r="D47" s="162"/>
      <c r="E47" s="163">
        <v>6.88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122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91" t="s">
        <v>126</v>
      </c>
      <c r="D48" s="162"/>
      <c r="E48" s="163">
        <v>6.992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122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192" t="s">
        <v>127</v>
      </c>
      <c r="D49" s="164"/>
      <c r="E49" s="165">
        <v>79.975999999999999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 t="s">
        <v>122</v>
      </c>
      <c r="AH49" s="152">
        <v>1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191" t="s">
        <v>138</v>
      </c>
      <c r="D50" s="162"/>
      <c r="E50" s="163">
        <v>-71.978399999999993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122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3">
        <v>8</v>
      </c>
      <c r="B51" s="174" t="s">
        <v>139</v>
      </c>
      <c r="C51" s="190" t="s">
        <v>140</v>
      </c>
      <c r="D51" s="175" t="s">
        <v>116</v>
      </c>
      <c r="E51" s="176">
        <v>3.1990400000000001</v>
      </c>
      <c r="F51" s="177"/>
      <c r="G51" s="178">
        <f>ROUND(E51*F51,2)</f>
        <v>0</v>
      </c>
      <c r="H51" s="177"/>
      <c r="I51" s="178">
        <f>ROUND(E51*H51,2)</f>
        <v>0</v>
      </c>
      <c r="J51" s="177"/>
      <c r="K51" s="178">
        <f>ROUND(E51*J51,2)</f>
        <v>0</v>
      </c>
      <c r="L51" s="178">
        <v>21</v>
      </c>
      <c r="M51" s="178">
        <f>G51*(1+L51/100)</f>
        <v>0</v>
      </c>
      <c r="N51" s="178">
        <v>1.538E-2</v>
      </c>
      <c r="O51" s="178">
        <f>ROUND(E51*N51,2)</f>
        <v>0.05</v>
      </c>
      <c r="P51" s="178">
        <v>0</v>
      </c>
      <c r="Q51" s="178">
        <f>ROUND(E51*P51,2)</f>
        <v>0</v>
      </c>
      <c r="R51" s="178" t="s">
        <v>104</v>
      </c>
      <c r="S51" s="178" t="s">
        <v>105</v>
      </c>
      <c r="T51" s="179" t="s">
        <v>105</v>
      </c>
      <c r="U51" s="161">
        <v>1.49</v>
      </c>
      <c r="V51" s="161">
        <f>ROUND(E51*U51,2)</f>
        <v>4.7699999999999996</v>
      </c>
      <c r="W51" s="161"/>
      <c r="X51" s="161" t="s">
        <v>106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107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59"/>
      <c r="B52" s="160"/>
      <c r="C52" s="248" t="s">
        <v>120</v>
      </c>
      <c r="D52" s="249"/>
      <c r="E52" s="249"/>
      <c r="F52" s="249"/>
      <c r="G52" s="249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109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80" t="str">
        <f>C52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59"/>
      <c r="B53" s="160"/>
      <c r="C53" s="191" t="s">
        <v>121</v>
      </c>
      <c r="D53" s="162"/>
      <c r="E53" s="163">
        <v>25.815999999999999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122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191" t="s">
        <v>123</v>
      </c>
      <c r="D54" s="162"/>
      <c r="E54" s="163">
        <v>16.68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122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59"/>
      <c r="B55" s="160"/>
      <c r="C55" s="191" t="s">
        <v>124</v>
      </c>
      <c r="D55" s="162"/>
      <c r="E55" s="163">
        <v>23.608000000000001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122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191" t="s">
        <v>125</v>
      </c>
      <c r="D56" s="162"/>
      <c r="E56" s="163">
        <v>6.88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122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91" t="s">
        <v>126</v>
      </c>
      <c r="D57" s="162"/>
      <c r="E57" s="163">
        <v>6.992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2"/>
      <c r="Z57" s="152"/>
      <c r="AA57" s="152"/>
      <c r="AB57" s="152"/>
      <c r="AC57" s="152"/>
      <c r="AD57" s="152"/>
      <c r="AE57" s="152"/>
      <c r="AF57" s="152"/>
      <c r="AG57" s="152" t="s">
        <v>122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92" t="s">
        <v>127</v>
      </c>
      <c r="D58" s="164"/>
      <c r="E58" s="165">
        <v>79.975999999999999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122</v>
      </c>
      <c r="AH58" s="152">
        <v>1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191" t="s">
        <v>141</v>
      </c>
      <c r="D59" s="162"/>
      <c r="E59" s="163">
        <v>-76.776960000000003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122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3">
        <v>9</v>
      </c>
      <c r="B60" s="174" t="s">
        <v>142</v>
      </c>
      <c r="C60" s="190" t="s">
        <v>143</v>
      </c>
      <c r="D60" s="175" t="s">
        <v>116</v>
      </c>
      <c r="E60" s="176">
        <v>0.79976000000000003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21</v>
      </c>
      <c r="M60" s="178">
        <f>G60*(1+L60/100)</f>
        <v>0</v>
      </c>
      <c r="N60" s="178">
        <v>1.7299999999999999E-2</v>
      </c>
      <c r="O60" s="178">
        <f>ROUND(E60*N60,2)</f>
        <v>0.01</v>
      </c>
      <c r="P60" s="178">
        <v>0</v>
      </c>
      <c r="Q60" s="178">
        <f>ROUND(E60*P60,2)</f>
        <v>0</v>
      </c>
      <c r="R60" s="178" t="s">
        <v>104</v>
      </c>
      <c r="S60" s="178" t="s">
        <v>105</v>
      </c>
      <c r="T60" s="179" t="s">
        <v>105</v>
      </c>
      <c r="U60" s="161">
        <v>1.1479999999999999</v>
      </c>
      <c r="V60" s="161">
        <f>ROUND(E60*U60,2)</f>
        <v>0.92</v>
      </c>
      <c r="W60" s="161"/>
      <c r="X60" s="161" t="s">
        <v>106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107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59"/>
      <c r="B61" s="160"/>
      <c r="C61" s="248" t="s">
        <v>120</v>
      </c>
      <c r="D61" s="249"/>
      <c r="E61" s="249"/>
      <c r="F61" s="249"/>
      <c r="G61" s="249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109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80" t="str">
        <f>C61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59"/>
      <c r="B62" s="160"/>
      <c r="C62" s="191" t="s">
        <v>121</v>
      </c>
      <c r="D62" s="162"/>
      <c r="E62" s="163">
        <v>25.815999999999999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122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91" t="s">
        <v>123</v>
      </c>
      <c r="D63" s="162"/>
      <c r="E63" s="163">
        <v>16.68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122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59"/>
      <c r="B64" s="160"/>
      <c r="C64" s="191" t="s">
        <v>124</v>
      </c>
      <c r="D64" s="162"/>
      <c r="E64" s="163">
        <v>23.608000000000001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122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191" t="s">
        <v>125</v>
      </c>
      <c r="D65" s="162"/>
      <c r="E65" s="163">
        <v>6.88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122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91" t="s">
        <v>126</v>
      </c>
      <c r="D66" s="162"/>
      <c r="E66" s="163">
        <v>6.992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2"/>
      <c r="Z66" s="152"/>
      <c r="AA66" s="152"/>
      <c r="AB66" s="152"/>
      <c r="AC66" s="152"/>
      <c r="AD66" s="152"/>
      <c r="AE66" s="152"/>
      <c r="AF66" s="152"/>
      <c r="AG66" s="152" t="s">
        <v>122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92" t="s">
        <v>127</v>
      </c>
      <c r="D67" s="164"/>
      <c r="E67" s="165">
        <v>79.975999999999999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122</v>
      </c>
      <c r="AH67" s="152">
        <v>1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91" t="s">
        <v>144</v>
      </c>
      <c r="D68" s="162"/>
      <c r="E68" s="163">
        <v>-79.176240000000007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122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3">
        <v>10</v>
      </c>
      <c r="B69" s="174" t="s">
        <v>145</v>
      </c>
      <c r="C69" s="190" t="s">
        <v>146</v>
      </c>
      <c r="D69" s="175" t="s">
        <v>116</v>
      </c>
      <c r="E69" s="176">
        <v>237.7483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21</v>
      </c>
      <c r="M69" s="178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78" t="s">
        <v>104</v>
      </c>
      <c r="S69" s="178" t="s">
        <v>105</v>
      </c>
      <c r="T69" s="179" t="s">
        <v>105</v>
      </c>
      <c r="U69" s="161">
        <v>0.1</v>
      </c>
      <c r="V69" s="161">
        <f>ROUND(E69*U69,2)</f>
        <v>23.77</v>
      </c>
      <c r="W69" s="161"/>
      <c r="X69" s="161" t="s">
        <v>106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137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33.75" outlineLevel="1" x14ac:dyDescent="0.2">
      <c r="A70" s="159"/>
      <c r="B70" s="160"/>
      <c r="C70" s="248" t="s">
        <v>147</v>
      </c>
      <c r="D70" s="249"/>
      <c r="E70" s="249"/>
      <c r="F70" s="249"/>
      <c r="G70" s="249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109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80" t="str">
        <f>C70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191" t="s">
        <v>148</v>
      </c>
      <c r="D71" s="162"/>
      <c r="E71" s="163">
        <v>194.02424999999999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122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92" t="s">
        <v>127</v>
      </c>
      <c r="D72" s="164"/>
      <c r="E72" s="165">
        <v>194.02424999999999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122</v>
      </c>
      <c r="AH72" s="152">
        <v>1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191" t="s">
        <v>149</v>
      </c>
      <c r="D73" s="162"/>
      <c r="E73" s="163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122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91" t="s">
        <v>150</v>
      </c>
      <c r="D74" s="162"/>
      <c r="E74" s="163">
        <v>17.064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122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91" t="s">
        <v>151</v>
      </c>
      <c r="D75" s="162"/>
      <c r="E75" s="163">
        <v>17.64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122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91" t="s">
        <v>152</v>
      </c>
      <c r="D76" s="162"/>
      <c r="E76" s="163">
        <v>18.72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122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91" t="s">
        <v>153</v>
      </c>
      <c r="D77" s="162"/>
      <c r="E77" s="163">
        <v>26.123999999999999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122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191" t="s">
        <v>154</v>
      </c>
      <c r="D78" s="162"/>
      <c r="E78" s="163">
        <v>36.192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122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191" t="s">
        <v>155</v>
      </c>
      <c r="D79" s="162"/>
      <c r="E79" s="163">
        <v>37.92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122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191" t="s">
        <v>156</v>
      </c>
      <c r="D80" s="162"/>
      <c r="E80" s="163">
        <v>33.216000000000001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122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191" t="s">
        <v>157</v>
      </c>
      <c r="D81" s="162"/>
      <c r="E81" s="163">
        <v>14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122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91" t="s">
        <v>158</v>
      </c>
      <c r="D82" s="162"/>
      <c r="E82" s="163">
        <v>11.64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122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/>
      <c r="B83" s="160"/>
      <c r="C83" s="191" t="s">
        <v>159</v>
      </c>
      <c r="D83" s="162"/>
      <c r="E83" s="163">
        <v>7.335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2"/>
      <c r="Z83" s="152"/>
      <c r="AA83" s="152"/>
      <c r="AB83" s="152"/>
      <c r="AC83" s="152"/>
      <c r="AD83" s="152"/>
      <c r="AE83" s="152"/>
      <c r="AF83" s="152"/>
      <c r="AG83" s="152" t="s">
        <v>122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191" t="s">
        <v>160</v>
      </c>
      <c r="D84" s="162"/>
      <c r="E84" s="163">
        <v>14.634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122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91" t="s">
        <v>161</v>
      </c>
      <c r="D85" s="162"/>
      <c r="E85" s="163">
        <v>24.335999999999999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122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191" t="s">
        <v>162</v>
      </c>
      <c r="D86" s="162"/>
      <c r="E86" s="163">
        <v>28.295999999999999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122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91" t="s">
        <v>163</v>
      </c>
      <c r="D87" s="162"/>
      <c r="E87" s="163">
        <v>26.712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122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/>
      <c r="B88" s="160"/>
      <c r="C88" s="191" t="s">
        <v>164</v>
      </c>
      <c r="D88" s="162"/>
      <c r="E88" s="163">
        <v>18.459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122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191" t="s">
        <v>165</v>
      </c>
      <c r="D89" s="162"/>
      <c r="E89" s="163">
        <v>21.504000000000001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122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191" t="s">
        <v>166</v>
      </c>
      <c r="D90" s="162"/>
      <c r="E90" s="163">
        <v>13.013999999999999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122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9"/>
      <c r="B91" s="160"/>
      <c r="C91" s="191" t="s">
        <v>167</v>
      </c>
      <c r="D91" s="162"/>
      <c r="E91" s="163">
        <v>12.257999999999999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122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191" t="s">
        <v>168</v>
      </c>
      <c r="D92" s="162"/>
      <c r="E92" s="163">
        <v>13.446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122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191" t="s">
        <v>169</v>
      </c>
      <c r="D93" s="162"/>
      <c r="E93" s="163">
        <v>18.585000000000001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2"/>
      <c r="Z93" s="152"/>
      <c r="AA93" s="152"/>
      <c r="AB93" s="152"/>
      <c r="AC93" s="152"/>
      <c r="AD93" s="152"/>
      <c r="AE93" s="152"/>
      <c r="AF93" s="152"/>
      <c r="AG93" s="152" t="s">
        <v>122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191" t="s">
        <v>170</v>
      </c>
      <c r="D94" s="162"/>
      <c r="E94" s="163">
        <v>21.294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122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91" t="s">
        <v>171</v>
      </c>
      <c r="D95" s="162"/>
      <c r="E95" s="163">
        <v>27.72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122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191" t="s">
        <v>172</v>
      </c>
      <c r="D96" s="162"/>
      <c r="E96" s="163">
        <v>30.456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122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191" t="s">
        <v>173</v>
      </c>
      <c r="D97" s="162"/>
      <c r="E97" s="163">
        <v>32.76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122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9"/>
      <c r="B98" s="160"/>
      <c r="C98" s="191" t="s">
        <v>174</v>
      </c>
      <c r="D98" s="162"/>
      <c r="E98" s="163">
        <v>20.664000000000001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2"/>
      <c r="Z98" s="152"/>
      <c r="AA98" s="152"/>
      <c r="AB98" s="152"/>
      <c r="AC98" s="152"/>
      <c r="AD98" s="152"/>
      <c r="AE98" s="152"/>
      <c r="AF98" s="152"/>
      <c r="AG98" s="152" t="s">
        <v>122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191" t="s">
        <v>175</v>
      </c>
      <c r="D99" s="162"/>
      <c r="E99" s="163">
        <v>17.199000000000002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122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191" t="s">
        <v>176</v>
      </c>
      <c r="D100" s="162"/>
      <c r="E100" s="163">
        <v>12.582000000000001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122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91" t="s">
        <v>177</v>
      </c>
      <c r="D101" s="162"/>
      <c r="E101" s="163">
        <v>18.216000000000001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122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191" t="s">
        <v>178</v>
      </c>
      <c r="D102" s="162"/>
      <c r="E102" s="163">
        <v>28.308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122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191" t="s">
        <v>179</v>
      </c>
      <c r="D103" s="162"/>
      <c r="E103" s="163">
        <v>13.337999999999999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122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191" t="s">
        <v>180</v>
      </c>
      <c r="D104" s="162"/>
      <c r="E104" s="163">
        <v>16.946999999999999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122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191" t="s">
        <v>181</v>
      </c>
      <c r="D105" s="162"/>
      <c r="E105" s="163">
        <v>32.688000000000002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122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91" t="s">
        <v>182</v>
      </c>
      <c r="D106" s="162"/>
      <c r="E106" s="163">
        <v>39.508000000000003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122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91" t="s">
        <v>183</v>
      </c>
      <c r="D107" s="162"/>
      <c r="E107" s="163">
        <v>26.04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122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91" t="s">
        <v>184</v>
      </c>
      <c r="D108" s="162"/>
      <c r="E108" s="163">
        <v>30.672000000000001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122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191" t="s">
        <v>185</v>
      </c>
      <c r="D109" s="162"/>
      <c r="E109" s="163">
        <v>28.007999999999999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122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91" t="s">
        <v>186</v>
      </c>
      <c r="D110" s="162"/>
      <c r="E110" s="163">
        <v>26.558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122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91" t="s">
        <v>187</v>
      </c>
      <c r="D111" s="162"/>
      <c r="E111" s="163">
        <v>19.277999999999999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122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1" t="s">
        <v>188</v>
      </c>
      <c r="D112" s="162"/>
      <c r="E112" s="163">
        <v>21.15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122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192" t="s">
        <v>127</v>
      </c>
      <c r="D113" s="164"/>
      <c r="E113" s="165">
        <v>874.48099999999999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122</v>
      </c>
      <c r="AH113" s="152">
        <v>1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91" t="s">
        <v>189</v>
      </c>
      <c r="D114" s="162"/>
      <c r="E114" s="163">
        <v>-830.75694999999996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122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3">
        <v>11</v>
      </c>
      <c r="B115" s="174" t="s">
        <v>190</v>
      </c>
      <c r="C115" s="190" t="s">
        <v>191</v>
      </c>
      <c r="D115" s="175" t="s">
        <v>116</v>
      </c>
      <c r="E115" s="176">
        <v>2377.4830000000002</v>
      </c>
      <c r="F115" s="177"/>
      <c r="G115" s="178">
        <f>ROUND(E115*F115,2)</f>
        <v>0</v>
      </c>
      <c r="H115" s="177"/>
      <c r="I115" s="178">
        <f>ROUND(E115*H115,2)</f>
        <v>0</v>
      </c>
      <c r="J115" s="177"/>
      <c r="K115" s="178">
        <f>ROUND(E115*J115,2)</f>
        <v>0</v>
      </c>
      <c r="L115" s="178">
        <v>21</v>
      </c>
      <c r="M115" s="178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78" t="s">
        <v>104</v>
      </c>
      <c r="S115" s="178" t="s">
        <v>105</v>
      </c>
      <c r="T115" s="179" t="s">
        <v>105</v>
      </c>
      <c r="U115" s="161">
        <v>0.12</v>
      </c>
      <c r="V115" s="161">
        <f>ROUND(E115*U115,2)</f>
        <v>285.3</v>
      </c>
      <c r="W115" s="161"/>
      <c r="X115" s="161" t="s">
        <v>106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137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ht="33.75" outlineLevel="1" x14ac:dyDescent="0.2">
      <c r="A116" s="159"/>
      <c r="B116" s="160"/>
      <c r="C116" s="248" t="s">
        <v>147</v>
      </c>
      <c r="D116" s="249"/>
      <c r="E116" s="249"/>
      <c r="F116" s="249"/>
      <c r="G116" s="249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109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80" t="str">
        <f>C116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191" t="s">
        <v>192</v>
      </c>
      <c r="D117" s="162"/>
      <c r="E117" s="163">
        <v>1940.2425000000001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122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92" t="s">
        <v>127</v>
      </c>
      <c r="D118" s="164"/>
      <c r="E118" s="165">
        <v>1940.2425000000001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122</v>
      </c>
      <c r="AH118" s="152">
        <v>1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91" t="s">
        <v>149</v>
      </c>
      <c r="D119" s="162"/>
      <c r="E119" s="163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122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91" t="s">
        <v>150</v>
      </c>
      <c r="D120" s="162"/>
      <c r="E120" s="163">
        <v>17.064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122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91" t="s">
        <v>151</v>
      </c>
      <c r="D121" s="162"/>
      <c r="E121" s="163">
        <v>17.64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122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91" t="s">
        <v>152</v>
      </c>
      <c r="D122" s="162"/>
      <c r="E122" s="163">
        <v>18.72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122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91" t="s">
        <v>153</v>
      </c>
      <c r="D123" s="162"/>
      <c r="E123" s="163">
        <v>26.123999999999999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122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91" t="s">
        <v>154</v>
      </c>
      <c r="D124" s="162"/>
      <c r="E124" s="163">
        <v>36.192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122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9"/>
      <c r="B125" s="160"/>
      <c r="C125" s="191" t="s">
        <v>155</v>
      </c>
      <c r="D125" s="162"/>
      <c r="E125" s="163">
        <v>37.92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122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91" t="s">
        <v>156</v>
      </c>
      <c r="D126" s="162"/>
      <c r="E126" s="163">
        <v>33.216000000000001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122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191" t="s">
        <v>157</v>
      </c>
      <c r="D127" s="162"/>
      <c r="E127" s="163">
        <v>14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122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91" t="s">
        <v>158</v>
      </c>
      <c r="D128" s="162"/>
      <c r="E128" s="163">
        <v>11.64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122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91" t="s">
        <v>159</v>
      </c>
      <c r="D129" s="162"/>
      <c r="E129" s="163">
        <v>7.335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122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91" t="s">
        <v>160</v>
      </c>
      <c r="D130" s="162"/>
      <c r="E130" s="163">
        <v>14.634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122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91" t="s">
        <v>161</v>
      </c>
      <c r="D131" s="162"/>
      <c r="E131" s="163">
        <v>24.335999999999999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122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191" t="s">
        <v>162</v>
      </c>
      <c r="D132" s="162"/>
      <c r="E132" s="163">
        <v>28.295999999999999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122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91" t="s">
        <v>163</v>
      </c>
      <c r="D133" s="162"/>
      <c r="E133" s="163">
        <v>26.712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122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191" t="s">
        <v>164</v>
      </c>
      <c r="D134" s="162"/>
      <c r="E134" s="163">
        <v>18.459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122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91" t="s">
        <v>165</v>
      </c>
      <c r="D135" s="162"/>
      <c r="E135" s="163">
        <v>21.504000000000001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122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191" t="s">
        <v>166</v>
      </c>
      <c r="D136" s="162"/>
      <c r="E136" s="163">
        <v>13.013999999999999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122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91" t="s">
        <v>167</v>
      </c>
      <c r="D137" s="162"/>
      <c r="E137" s="163">
        <v>12.257999999999999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122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91" t="s">
        <v>168</v>
      </c>
      <c r="D138" s="162"/>
      <c r="E138" s="163">
        <v>13.446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122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191" t="s">
        <v>169</v>
      </c>
      <c r="D139" s="162"/>
      <c r="E139" s="163">
        <v>18.585000000000001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122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191" t="s">
        <v>170</v>
      </c>
      <c r="D140" s="162"/>
      <c r="E140" s="163">
        <v>21.294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122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91" t="s">
        <v>171</v>
      </c>
      <c r="D141" s="162"/>
      <c r="E141" s="163">
        <v>27.72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122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91" t="s">
        <v>172</v>
      </c>
      <c r="D142" s="162"/>
      <c r="E142" s="163">
        <v>30.456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122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/>
      <c r="B143" s="160"/>
      <c r="C143" s="191" t="s">
        <v>173</v>
      </c>
      <c r="D143" s="162"/>
      <c r="E143" s="163">
        <v>32.76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122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191" t="s">
        <v>174</v>
      </c>
      <c r="D144" s="162"/>
      <c r="E144" s="163">
        <v>20.664000000000001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122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91" t="s">
        <v>175</v>
      </c>
      <c r="D145" s="162"/>
      <c r="E145" s="163">
        <v>17.199000000000002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122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91" t="s">
        <v>176</v>
      </c>
      <c r="D146" s="162"/>
      <c r="E146" s="163">
        <v>12.582000000000001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122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91" t="s">
        <v>177</v>
      </c>
      <c r="D147" s="162"/>
      <c r="E147" s="163">
        <v>18.216000000000001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122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1" t="s">
        <v>178</v>
      </c>
      <c r="D148" s="162"/>
      <c r="E148" s="163">
        <v>28.308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122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91" t="s">
        <v>179</v>
      </c>
      <c r="D149" s="162"/>
      <c r="E149" s="163">
        <v>13.337999999999999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122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91" t="s">
        <v>180</v>
      </c>
      <c r="D150" s="162"/>
      <c r="E150" s="163">
        <v>16.946999999999999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122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91" t="s">
        <v>181</v>
      </c>
      <c r="D151" s="162"/>
      <c r="E151" s="163">
        <v>32.688000000000002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122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91" t="s">
        <v>182</v>
      </c>
      <c r="D152" s="162"/>
      <c r="E152" s="163">
        <v>39.508000000000003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122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91" t="s">
        <v>183</v>
      </c>
      <c r="D153" s="162"/>
      <c r="E153" s="163">
        <v>26.04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122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191" t="s">
        <v>184</v>
      </c>
      <c r="D154" s="162"/>
      <c r="E154" s="163">
        <v>30.672000000000001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122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9"/>
      <c r="B155" s="160"/>
      <c r="C155" s="191" t="s">
        <v>185</v>
      </c>
      <c r="D155" s="162"/>
      <c r="E155" s="163">
        <v>28.007999999999999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122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191" t="s">
        <v>186</v>
      </c>
      <c r="D156" s="162"/>
      <c r="E156" s="163">
        <v>26.558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122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9"/>
      <c r="B157" s="160"/>
      <c r="C157" s="191" t="s">
        <v>187</v>
      </c>
      <c r="D157" s="162"/>
      <c r="E157" s="163">
        <v>19.277999999999999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122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59"/>
      <c r="B158" s="160"/>
      <c r="C158" s="191" t="s">
        <v>188</v>
      </c>
      <c r="D158" s="162"/>
      <c r="E158" s="163">
        <v>21.15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122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9"/>
      <c r="B159" s="160"/>
      <c r="C159" s="192" t="s">
        <v>127</v>
      </c>
      <c r="D159" s="164"/>
      <c r="E159" s="165">
        <v>874.48099999999999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122</v>
      </c>
      <c r="AH159" s="152">
        <v>1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91" t="s">
        <v>193</v>
      </c>
      <c r="D160" s="162"/>
      <c r="E160" s="163">
        <v>-437.2405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122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9"/>
      <c r="B161" s="160"/>
      <c r="C161" s="192" t="s">
        <v>127</v>
      </c>
      <c r="D161" s="164"/>
      <c r="E161" s="165">
        <v>-437.2405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122</v>
      </c>
      <c r="AH161" s="152">
        <v>1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3">
        <v>12</v>
      </c>
      <c r="B162" s="174" t="s">
        <v>194</v>
      </c>
      <c r="C162" s="190" t="s">
        <v>195</v>
      </c>
      <c r="D162" s="175" t="s">
        <v>116</v>
      </c>
      <c r="E162" s="176">
        <v>2377.4830000000002</v>
      </c>
      <c r="F162" s="177"/>
      <c r="G162" s="178">
        <f>ROUND(E162*F162,2)</f>
        <v>0</v>
      </c>
      <c r="H162" s="177"/>
      <c r="I162" s="178">
        <f>ROUND(E162*H162,2)</f>
        <v>0</v>
      </c>
      <c r="J162" s="177"/>
      <c r="K162" s="178">
        <f>ROUND(E162*J162,2)</f>
        <v>0</v>
      </c>
      <c r="L162" s="178">
        <v>21</v>
      </c>
      <c r="M162" s="178">
        <f>G162*(1+L162/100)</f>
        <v>0</v>
      </c>
      <c r="N162" s="178">
        <v>0</v>
      </c>
      <c r="O162" s="178">
        <f>ROUND(E162*N162,2)</f>
        <v>0</v>
      </c>
      <c r="P162" s="178">
        <v>0</v>
      </c>
      <c r="Q162" s="178">
        <f>ROUND(E162*P162,2)</f>
        <v>0</v>
      </c>
      <c r="R162" s="178" t="s">
        <v>104</v>
      </c>
      <c r="S162" s="178" t="s">
        <v>105</v>
      </c>
      <c r="T162" s="179" t="s">
        <v>105</v>
      </c>
      <c r="U162" s="161">
        <v>0.08</v>
      </c>
      <c r="V162" s="161">
        <f>ROUND(E162*U162,2)</f>
        <v>190.2</v>
      </c>
      <c r="W162" s="161"/>
      <c r="X162" s="161" t="s">
        <v>106</v>
      </c>
      <c r="Y162" s="152"/>
      <c r="Z162" s="152"/>
      <c r="AA162" s="152"/>
      <c r="AB162" s="152"/>
      <c r="AC162" s="152"/>
      <c r="AD162" s="152"/>
      <c r="AE162" s="152"/>
      <c r="AF162" s="152"/>
      <c r="AG162" s="152" t="s">
        <v>137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ht="33.75" outlineLevel="1" x14ac:dyDescent="0.2">
      <c r="A163" s="159"/>
      <c r="B163" s="160"/>
      <c r="C163" s="248" t="s">
        <v>147</v>
      </c>
      <c r="D163" s="249"/>
      <c r="E163" s="249"/>
      <c r="F163" s="249"/>
      <c r="G163" s="249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109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80" t="str">
        <f>C163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73">
        <v>13</v>
      </c>
      <c r="B164" s="174" t="s">
        <v>196</v>
      </c>
      <c r="C164" s="190" t="s">
        <v>197</v>
      </c>
      <c r="D164" s="175" t="s">
        <v>116</v>
      </c>
      <c r="E164" s="176">
        <v>1426.4898000000001</v>
      </c>
      <c r="F164" s="177"/>
      <c r="G164" s="178">
        <f>ROUND(E164*F164,2)</f>
        <v>0</v>
      </c>
      <c r="H164" s="177"/>
      <c r="I164" s="178">
        <f>ROUND(E164*H164,2)</f>
        <v>0</v>
      </c>
      <c r="J164" s="177"/>
      <c r="K164" s="178">
        <f>ROUND(E164*J164,2)</f>
        <v>0</v>
      </c>
      <c r="L164" s="178">
        <v>21</v>
      </c>
      <c r="M164" s="178">
        <f>G164*(1+L164/100)</f>
        <v>0</v>
      </c>
      <c r="N164" s="178">
        <v>0</v>
      </c>
      <c r="O164" s="178">
        <f>ROUND(E164*N164,2)</f>
        <v>0</v>
      </c>
      <c r="P164" s="178">
        <v>0</v>
      </c>
      <c r="Q164" s="178">
        <f>ROUND(E164*P164,2)</f>
        <v>0</v>
      </c>
      <c r="R164" s="178" t="s">
        <v>104</v>
      </c>
      <c r="S164" s="178" t="s">
        <v>105</v>
      </c>
      <c r="T164" s="179" t="s">
        <v>105</v>
      </c>
      <c r="U164" s="161">
        <v>0.3</v>
      </c>
      <c r="V164" s="161">
        <f>ROUND(E164*U164,2)</f>
        <v>427.95</v>
      </c>
      <c r="W164" s="161"/>
      <c r="X164" s="161" t="s">
        <v>106</v>
      </c>
      <c r="Y164" s="152"/>
      <c r="Z164" s="152"/>
      <c r="AA164" s="152"/>
      <c r="AB164" s="152"/>
      <c r="AC164" s="152"/>
      <c r="AD164" s="152"/>
      <c r="AE164" s="152"/>
      <c r="AF164" s="152"/>
      <c r="AG164" s="152" t="s">
        <v>137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33.75" outlineLevel="1" x14ac:dyDescent="0.2">
      <c r="A165" s="159"/>
      <c r="B165" s="160"/>
      <c r="C165" s="248" t="s">
        <v>147</v>
      </c>
      <c r="D165" s="249"/>
      <c r="E165" s="249"/>
      <c r="F165" s="249"/>
      <c r="G165" s="249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109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80" t="str">
        <f>C165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191" t="s">
        <v>198</v>
      </c>
      <c r="D166" s="162"/>
      <c r="E166" s="163">
        <v>1164.1455000000001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122</v>
      </c>
      <c r="AH166" s="152">
        <v>0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9"/>
      <c r="B167" s="160"/>
      <c r="C167" s="192" t="s">
        <v>127</v>
      </c>
      <c r="D167" s="164"/>
      <c r="E167" s="165">
        <v>1164.1455000000001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122</v>
      </c>
      <c r="AH167" s="152">
        <v>1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191" t="s">
        <v>149</v>
      </c>
      <c r="D168" s="162"/>
      <c r="E168" s="163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122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9"/>
      <c r="B169" s="160"/>
      <c r="C169" s="191" t="s">
        <v>150</v>
      </c>
      <c r="D169" s="162"/>
      <c r="E169" s="163">
        <v>17.064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122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9"/>
      <c r="B170" s="160"/>
      <c r="C170" s="191" t="s">
        <v>151</v>
      </c>
      <c r="D170" s="162"/>
      <c r="E170" s="163">
        <v>17.64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122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9"/>
      <c r="B171" s="160"/>
      <c r="C171" s="191" t="s">
        <v>152</v>
      </c>
      <c r="D171" s="162"/>
      <c r="E171" s="163">
        <v>18.72</v>
      </c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122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59"/>
      <c r="B172" s="160"/>
      <c r="C172" s="191" t="s">
        <v>153</v>
      </c>
      <c r="D172" s="162"/>
      <c r="E172" s="163">
        <v>26.123999999999999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122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9"/>
      <c r="B173" s="160"/>
      <c r="C173" s="191" t="s">
        <v>154</v>
      </c>
      <c r="D173" s="162"/>
      <c r="E173" s="163">
        <v>36.192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122</v>
      </c>
      <c r="AH173" s="152">
        <v>0</v>
      </c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59"/>
      <c r="B174" s="160"/>
      <c r="C174" s="191" t="s">
        <v>155</v>
      </c>
      <c r="D174" s="162"/>
      <c r="E174" s="163">
        <v>37.92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122</v>
      </c>
      <c r="AH174" s="152">
        <v>0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9"/>
      <c r="B175" s="160"/>
      <c r="C175" s="191" t="s">
        <v>156</v>
      </c>
      <c r="D175" s="162"/>
      <c r="E175" s="163">
        <v>33.216000000000001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122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59"/>
      <c r="B176" s="160"/>
      <c r="C176" s="191" t="s">
        <v>157</v>
      </c>
      <c r="D176" s="162"/>
      <c r="E176" s="163">
        <v>14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122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59"/>
      <c r="B177" s="160"/>
      <c r="C177" s="191" t="s">
        <v>158</v>
      </c>
      <c r="D177" s="162"/>
      <c r="E177" s="163">
        <v>11.64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122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59"/>
      <c r="B178" s="160"/>
      <c r="C178" s="191" t="s">
        <v>159</v>
      </c>
      <c r="D178" s="162"/>
      <c r="E178" s="163">
        <v>7.335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122</v>
      </c>
      <c r="AH178" s="152">
        <v>0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59"/>
      <c r="B179" s="160"/>
      <c r="C179" s="191" t="s">
        <v>160</v>
      </c>
      <c r="D179" s="162"/>
      <c r="E179" s="163">
        <v>14.634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122</v>
      </c>
      <c r="AH179" s="152">
        <v>0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59"/>
      <c r="B180" s="160"/>
      <c r="C180" s="191" t="s">
        <v>161</v>
      </c>
      <c r="D180" s="162"/>
      <c r="E180" s="163">
        <v>24.335999999999999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122</v>
      </c>
      <c r="AH180" s="152">
        <v>0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">
      <c r="A181" s="159"/>
      <c r="B181" s="160"/>
      <c r="C181" s="191" t="s">
        <v>162</v>
      </c>
      <c r="D181" s="162"/>
      <c r="E181" s="163">
        <v>28.295999999999999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122</v>
      </c>
      <c r="AH181" s="152">
        <v>0</v>
      </c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59"/>
      <c r="B182" s="160"/>
      <c r="C182" s="191" t="s">
        <v>163</v>
      </c>
      <c r="D182" s="162"/>
      <c r="E182" s="163">
        <v>26.712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122</v>
      </c>
      <c r="AH182" s="152">
        <v>0</v>
      </c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59"/>
      <c r="B183" s="160"/>
      <c r="C183" s="191" t="s">
        <v>164</v>
      </c>
      <c r="D183" s="162"/>
      <c r="E183" s="163">
        <v>18.459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122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59"/>
      <c r="B184" s="160"/>
      <c r="C184" s="191" t="s">
        <v>165</v>
      </c>
      <c r="D184" s="162"/>
      <c r="E184" s="163">
        <v>21.504000000000001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1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122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59"/>
      <c r="B185" s="160"/>
      <c r="C185" s="191" t="s">
        <v>166</v>
      </c>
      <c r="D185" s="162"/>
      <c r="E185" s="163">
        <v>13.013999999999999</v>
      </c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122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9"/>
      <c r="B186" s="160"/>
      <c r="C186" s="191" t="s">
        <v>167</v>
      </c>
      <c r="D186" s="162"/>
      <c r="E186" s="163">
        <v>12.257999999999999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122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">
      <c r="A187" s="159"/>
      <c r="B187" s="160"/>
      <c r="C187" s="191" t="s">
        <v>168</v>
      </c>
      <c r="D187" s="162"/>
      <c r="E187" s="163">
        <v>13.446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122</v>
      </c>
      <c r="AH187" s="152">
        <v>0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191" t="s">
        <v>169</v>
      </c>
      <c r="D188" s="162"/>
      <c r="E188" s="163">
        <v>18.585000000000001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122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59"/>
      <c r="B189" s="160"/>
      <c r="C189" s="191" t="s">
        <v>170</v>
      </c>
      <c r="D189" s="162"/>
      <c r="E189" s="163">
        <v>21.294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122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191" t="s">
        <v>171</v>
      </c>
      <c r="D190" s="162"/>
      <c r="E190" s="163">
        <v>27.72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122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9"/>
      <c r="B191" s="160"/>
      <c r="C191" s="191" t="s">
        <v>172</v>
      </c>
      <c r="D191" s="162"/>
      <c r="E191" s="163">
        <v>30.456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122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59"/>
      <c r="B192" s="160"/>
      <c r="C192" s="191" t="s">
        <v>173</v>
      </c>
      <c r="D192" s="162"/>
      <c r="E192" s="163">
        <v>32.76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122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91" t="s">
        <v>174</v>
      </c>
      <c r="D193" s="162"/>
      <c r="E193" s="163">
        <v>20.664000000000001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122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59"/>
      <c r="B194" s="160"/>
      <c r="C194" s="191" t="s">
        <v>175</v>
      </c>
      <c r="D194" s="162"/>
      <c r="E194" s="163">
        <v>17.199000000000002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122</v>
      </c>
      <c r="AH194" s="152">
        <v>0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191" t="s">
        <v>176</v>
      </c>
      <c r="D195" s="162"/>
      <c r="E195" s="163">
        <v>12.582000000000001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122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91" t="s">
        <v>177</v>
      </c>
      <c r="D196" s="162"/>
      <c r="E196" s="163">
        <v>18.216000000000001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122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59"/>
      <c r="B197" s="160"/>
      <c r="C197" s="191" t="s">
        <v>178</v>
      </c>
      <c r="D197" s="162"/>
      <c r="E197" s="163">
        <v>28.308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122</v>
      </c>
      <c r="AH197" s="152">
        <v>0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59"/>
      <c r="B198" s="160"/>
      <c r="C198" s="191" t="s">
        <v>179</v>
      </c>
      <c r="D198" s="162"/>
      <c r="E198" s="163">
        <v>13.337999999999999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122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59"/>
      <c r="B199" s="160"/>
      <c r="C199" s="191" t="s">
        <v>180</v>
      </c>
      <c r="D199" s="162"/>
      <c r="E199" s="163">
        <v>16.946999999999999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122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59"/>
      <c r="B200" s="160"/>
      <c r="C200" s="191" t="s">
        <v>181</v>
      </c>
      <c r="D200" s="162"/>
      <c r="E200" s="163">
        <v>32.688000000000002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61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122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59"/>
      <c r="B201" s="160"/>
      <c r="C201" s="191" t="s">
        <v>182</v>
      </c>
      <c r="D201" s="162"/>
      <c r="E201" s="163">
        <v>39.508000000000003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122</v>
      </c>
      <c r="AH201" s="152">
        <v>0</v>
      </c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59"/>
      <c r="B202" s="160"/>
      <c r="C202" s="191" t="s">
        <v>183</v>
      </c>
      <c r="D202" s="162"/>
      <c r="E202" s="163">
        <v>26.04</v>
      </c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52"/>
      <c r="Z202" s="152"/>
      <c r="AA202" s="152"/>
      <c r="AB202" s="152"/>
      <c r="AC202" s="152"/>
      <c r="AD202" s="152"/>
      <c r="AE202" s="152"/>
      <c r="AF202" s="152"/>
      <c r="AG202" s="152" t="s">
        <v>122</v>
      </c>
      <c r="AH202" s="152">
        <v>0</v>
      </c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">
      <c r="A203" s="159"/>
      <c r="B203" s="160"/>
      <c r="C203" s="191" t="s">
        <v>184</v>
      </c>
      <c r="D203" s="162"/>
      <c r="E203" s="163">
        <v>30.672000000000001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122</v>
      </c>
      <c r="AH203" s="152">
        <v>0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59"/>
      <c r="B204" s="160"/>
      <c r="C204" s="191" t="s">
        <v>185</v>
      </c>
      <c r="D204" s="162"/>
      <c r="E204" s="163">
        <v>28.007999999999999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122</v>
      </c>
      <c r="AH204" s="152">
        <v>0</v>
      </c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">
      <c r="A205" s="159"/>
      <c r="B205" s="160"/>
      <c r="C205" s="191" t="s">
        <v>186</v>
      </c>
      <c r="D205" s="162"/>
      <c r="E205" s="163">
        <v>26.558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122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59"/>
      <c r="B206" s="160"/>
      <c r="C206" s="191" t="s">
        <v>187</v>
      </c>
      <c r="D206" s="162"/>
      <c r="E206" s="163">
        <v>19.277999999999999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122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">
      <c r="A207" s="159"/>
      <c r="B207" s="160"/>
      <c r="C207" s="191" t="s">
        <v>188</v>
      </c>
      <c r="D207" s="162"/>
      <c r="E207" s="163">
        <v>21.15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122</v>
      </c>
      <c r="AH207" s="152">
        <v>0</v>
      </c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">
      <c r="A208" s="159"/>
      <c r="B208" s="160"/>
      <c r="C208" s="192" t="s">
        <v>127</v>
      </c>
      <c r="D208" s="164"/>
      <c r="E208" s="165">
        <v>874.48099999999999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2"/>
      <c r="Z208" s="152"/>
      <c r="AA208" s="152"/>
      <c r="AB208" s="152"/>
      <c r="AC208" s="152"/>
      <c r="AD208" s="152"/>
      <c r="AE208" s="152"/>
      <c r="AF208" s="152"/>
      <c r="AG208" s="152" t="s">
        <v>122</v>
      </c>
      <c r="AH208" s="152">
        <v>1</v>
      </c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">
      <c r="A209" s="159"/>
      <c r="B209" s="160"/>
      <c r="C209" s="191" t="s">
        <v>199</v>
      </c>
      <c r="D209" s="162"/>
      <c r="E209" s="163">
        <v>-612.13670000000002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52"/>
      <c r="Z209" s="152"/>
      <c r="AA209" s="152"/>
      <c r="AB209" s="152"/>
      <c r="AC209" s="152"/>
      <c r="AD209" s="152"/>
      <c r="AE209" s="152"/>
      <c r="AF209" s="152"/>
      <c r="AG209" s="152" t="s">
        <v>122</v>
      </c>
      <c r="AH209" s="152">
        <v>0</v>
      </c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59"/>
      <c r="B210" s="160"/>
      <c r="C210" s="192" t="s">
        <v>127</v>
      </c>
      <c r="D210" s="164"/>
      <c r="E210" s="165">
        <v>-612.13670000000002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122</v>
      </c>
      <c r="AH210" s="152">
        <v>1</v>
      </c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73">
        <v>14</v>
      </c>
      <c r="B211" s="174" t="s">
        <v>200</v>
      </c>
      <c r="C211" s="190" t="s">
        <v>201</v>
      </c>
      <c r="D211" s="175" t="s">
        <v>116</v>
      </c>
      <c r="E211" s="176">
        <v>1426.4898000000001</v>
      </c>
      <c r="F211" s="177"/>
      <c r="G211" s="178">
        <f>ROUND(E211*F211,2)</f>
        <v>0</v>
      </c>
      <c r="H211" s="177"/>
      <c r="I211" s="178">
        <f>ROUND(E211*H211,2)</f>
        <v>0</v>
      </c>
      <c r="J211" s="177"/>
      <c r="K211" s="178">
        <f>ROUND(E211*J211,2)</f>
        <v>0</v>
      </c>
      <c r="L211" s="178">
        <v>21</v>
      </c>
      <c r="M211" s="178">
        <f>G211*(1+L211/100)</f>
        <v>0</v>
      </c>
      <c r="N211" s="178">
        <v>0</v>
      </c>
      <c r="O211" s="178">
        <f>ROUND(E211*N211,2)</f>
        <v>0</v>
      </c>
      <c r="P211" s="178">
        <v>0</v>
      </c>
      <c r="Q211" s="178">
        <f>ROUND(E211*P211,2)</f>
        <v>0</v>
      </c>
      <c r="R211" s="178" t="s">
        <v>104</v>
      </c>
      <c r="S211" s="178" t="s">
        <v>105</v>
      </c>
      <c r="T211" s="179" t="s">
        <v>105</v>
      </c>
      <c r="U211" s="161">
        <v>0.15</v>
      </c>
      <c r="V211" s="161">
        <f>ROUND(E211*U211,2)</f>
        <v>213.97</v>
      </c>
      <c r="W211" s="161"/>
      <c r="X211" s="161" t="s">
        <v>106</v>
      </c>
      <c r="Y211" s="152"/>
      <c r="Z211" s="152"/>
      <c r="AA211" s="152"/>
      <c r="AB211" s="152"/>
      <c r="AC211" s="152"/>
      <c r="AD211" s="152"/>
      <c r="AE211" s="152"/>
      <c r="AF211" s="152"/>
      <c r="AG211" s="152" t="s">
        <v>137</v>
      </c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ht="33.75" outlineLevel="1" x14ac:dyDescent="0.2">
      <c r="A212" s="159"/>
      <c r="B212" s="160"/>
      <c r="C212" s="248" t="s">
        <v>147</v>
      </c>
      <c r="D212" s="249"/>
      <c r="E212" s="249"/>
      <c r="F212" s="249"/>
      <c r="G212" s="249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61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109</v>
      </c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80" t="str">
        <f>C212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">
      <c r="A213" s="173">
        <v>15</v>
      </c>
      <c r="B213" s="174" t="s">
        <v>202</v>
      </c>
      <c r="C213" s="190" t="s">
        <v>203</v>
      </c>
      <c r="D213" s="175" t="s">
        <v>116</v>
      </c>
      <c r="E213" s="176">
        <v>475.4966</v>
      </c>
      <c r="F213" s="177"/>
      <c r="G213" s="178">
        <f>ROUND(E213*F213,2)</f>
        <v>0</v>
      </c>
      <c r="H213" s="177"/>
      <c r="I213" s="178">
        <f>ROUND(E213*H213,2)</f>
        <v>0</v>
      </c>
      <c r="J213" s="177"/>
      <c r="K213" s="178">
        <f>ROUND(E213*J213,2)</f>
        <v>0</v>
      </c>
      <c r="L213" s="178">
        <v>21</v>
      </c>
      <c r="M213" s="178">
        <f>G213*(1+L213/100)</f>
        <v>0</v>
      </c>
      <c r="N213" s="178">
        <v>0</v>
      </c>
      <c r="O213" s="178">
        <f>ROUND(E213*N213,2)</f>
        <v>0</v>
      </c>
      <c r="P213" s="178">
        <v>0</v>
      </c>
      <c r="Q213" s="178">
        <f>ROUND(E213*P213,2)</f>
        <v>0</v>
      </c>
      <c r="R213" s="178" t="s">
        <v>104</v>
      </c>
      <c r="S213" s="178" t="s">
        <v>105</v>
      </c>
      <c r="T213" s="179" t="s">
        <v>105</v>
      </c>
      <c r="U213" s="161">
        <v>0.53</v>
      </c>
      <c r="V213" s="161">
        <f>ROUND(E213*U213,2)</f>
        <v>252.01</v>
      </c>
      <c r="W213" s="161"/>
      <c r="X213" s="161" t="s">
        <v>106</v>
      </c>
      <c r="Y213" s="152"/>
      <c r="Z213" s="152"/>
      <c r="AA213" s="152"/>
      <c r="AB213" s="152"/>
      <c r="AC213" s="152"/>
      <c r="AD213" s="152"/>
      <c r="AE213" s="152"/>
      <c r="AF213" s="152"/>
      <c r="AG213" s="152" t="s">
        <v>137</v>
      </c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ht="33.75" outlineLevel="1" x14ac:dyDescent="0.2">
      <c r="A214" s="159"/>
      <c r="B214" s="160"/>
      <c r="C214" s="248" t="s">
        <v>147</v>
      </c>
      <c r="D214" s="249"/>
      <c r="E214" s="249"/>
      <c r="F214" s="249"/>
      <c r="G214" s="249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109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80" t="str">
        <f>C214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59"/>
      <c r="B215" s="160"/>
      <c r="C215" s="191" t="s">
        <v>204</v>
      </c>
      <c r="D215" s="162"/>
      <c r="E215" s="163">
        <v>388.04849999999999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2"/>
      <c r="Z215" s="152"/>
      <c r="AA215" s="152"/>
      <c r="AB215" s="152"/>
      <c r="AC215" s="152"/>
      <c r="AD215" s="152"/>
      <c r="AE215" s="152"/>
      <c r="AF215" s="152"/>
      <c r="AG215" s="152" t="s">
        <v>122</v>
      </c>
      <c r="AH215" s="152">
        <v>0</v>
      </c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">
      <c r="A216" s="159"/>
      <c r="B216" s="160"/>
      <c r="C216" s="192" t="s">
        <v>127</v>
      </c>
      <c r="D216" s="164"/>
      <c r="E216" s="165">
        <v>388.04849999999999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122</v>
      </c>
      <c r="AH216" s="152">
        <v>1</v>
      </c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59"/>
      <c r="B217" s="160"/>
      <c r="C217" s="191" t="s">
        <v>149</v>
      </c>
      <c r="D217" s="162"/>
      <c r="E217" s="163"/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52"/>
      <c r="Z217" s="152"/>
      <c r="AA217" s="152"/>
      <c r="AB217" s="152"/>
      <c r="AC217" s="152"/>
      <c r="AD217" s="152"/>
      <c r="AE217" s="152"/>
      <c r="AF217" s="152"/>
      <c r="AG217" s="152" t="s">
        <v>122</v>
      </c>
      <c r="AH217" s="152">
        <v>0</v>
      </c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">
      <c r="A218" s="159"/>
      <c r="B218" s="160"/>
      <c r="C218" s="191" t="s">
        <v>150</v>
      </c>
      <c r="D218" s="162"/>
      <c r="E218" s="163">
        <v>17.064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122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59"/>
      <c r="B219" s="160"/>
      <c r="C219" s="191" t="s">
        <v>151</v>
      </c>
      <c r="D219" s="162"/>
      <c r="E219" s="163">
        <v>17.64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122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">
      <c r="A220" s="159"/>
      <c r="B220" s="160"/>
      <c r="C220" s="191" t="s">
        <v>152</v>
      </c>
      <c r="D220" s="162"/>
      <c r="E220" s="163">
        <v>18.72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2"/>
      <c r="Z220" s="152"/>
      <c r="AA220" s="152"/>
      <c r="AB220" s="152"/>
      <c r="AC220" s="152"/>
      <c r="AD220" s="152"/>
      <c r="AE220" s="152"/>
      <c r="AF220" s="152"/>
      <c r="AG220" s="152" t="s">
        <v>122</v>
      </c>
      <c r="AH220" s="152">
        <v>0</v>
      </c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59"/>
      <c r="B221" s="160"/>
      <c r="C221" s="191" t="s">
        <v>153</v>
      </c>
      <c r="D221" s="162"/>
      <c r="E221" s="163">
        <v>26.123999999999999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122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59"/>
      <c r="B222" s="160"/>
      <c r="C222" s="191" t="s">
        <v>154</v>
      </c>
      <c r="D222" s="162"/>
      <c r="E222" s="163">
        <v>36.192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122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">
      <c r="A223" s="159"/>
      <c r="B223" s="160"/>
      <c r="C223" s="191" t="s">
        <v>155</v>
      </c>
      <c r="D223" s="162"/>
      <c r="E223" s="163">
        <v>37.92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122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">
      <c r="A224" s="159"/>
      <c r="B224" s="160"/>
      <c r="C224" s="191" t="s">
        <v>156</v>
      </c>
      <c r="D224" s="162"/>
      <c r="E224" s="163">
        <v>33.216000000000001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122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">
      <c r="A225" s="159"/>
      <c r="B225" s="160"/>
      <c r="C225" s="191" t="s">
        <v>157</v>
      </c>
      <c r="D225" s="162"/>
      <c r="E225" s="163">
        <v>14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52"/>
      <c r="Z225" s="152"/>
      <c r="AA225" s="152"/>
      <c r="AB225" s="152"/>
      <c r="AC225" s="152"/>
      <c r="AD225" s="152"/>
      <c r="AE225" s="152"/>
      <c r="AF225" s="152"/>
      <c r="AG225" s="152" t="s">
        <v>122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59"/>
      <c r="B226" s="160"/>
      <c r="C226" s="191" t="s">
        <v>158</v>
      </c>
      <c r="D226" s="162"/>
      <c r="E226" s="163">
        <v>11.64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122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59"/>
      <c r="B227" s="160"/>
      <c r="C227" s="191" t="s">
        <v>159</v>
      </c>
      <c r="D227" s="162"/>
      <c r="E227" s="163">
        <v>7.335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122</v>
      </c>
      <c r="AH227" s="152">
        <v>0</v>
      </c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">
      <c r="A228" s="159"/>
      <c r="B228" s="160"/>
      <c r="C228" s="191" t="s">
        <v>160</v>
      </c>
      <c r="D228" s="162"/>
      <c r="E228" s="163">
        <v>14.634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122</v>
      </c>
      <c r="AH228" s="152">
        <v>0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">
      <c r="A229" s="159"/>
      <c r="B229" s="160"/>
      <c r="C229" s="191" t="s">
        <v>161</v>
      </c>
      <c r="D229" s="162"/>
      <c r="E229" s="163">
        <v>24.335999999999999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52"/>
      <c r="Z229" s="152"/>
      <c r="AA229" s="152"/>
      <c r="AB229" s="152"/>
      <c r="AC229" s="152"/>
      <c r="AD229" s="152"/>
      <c r="AE229" s="152"/>
      <c r="AF229" s="152"/>
      <c r="AG229" s="152" t="s">
        <v>122</v>
      </c>
      <c r="AH229" s="152">
        <v>0</v>
      </c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">
      <c r="A230" s="159"/>
      <c r="B230" s="160"/>
      <c r="C230" s="191" t="s">
        <v>162</v>
      </c>
      <c r="D230" s="162"/>
      <c r="E230" s="163">
        <v>28.295999999999999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122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59"/>
      <c r="B231" s="160"/>
      <c r="C231" s="191" t="s">
        <v>163</v>
      </c>
      <c r="D231" s="162"/>
      <c r="E231" s="163">
        <v>26.712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2"/>
      <c r="Z231" s="152"/>
      <c r="AA231" s="152"/>
      <c r="AB231" s="152"/>
      <c r="AC231" s="152"/>
      <c r="AD231" s="152"/>
      <c r="AE231" s="152"/>
      <c r="AF231" s="152"/>
      <c r="AG231" s="152" t="s">
        <v>122</v>
      </c>
      <c r="AH231" s="152">
        <v>0</v>
      </c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59"/>
      <c r="B232" s="160"/>
      <c r="C232" s="191" t="s">
        <v>164</v>
      </c>
      <c r="D232" s="162"/>
      <c r="E232" s="163">
        <v>18.459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2"/>
      <c r="Z232" s="152"/>
      <c r="AA232" s="152"/>
      <c r="AB232" s="152"/>
      <c r="AC232" s="152"/>
      <c r="AD232" s="152"/>
      <c r="AE232" s="152"/>
      <c r="AF232" s="152"/>
      <c r="AG232" s="152" t="s">
        <v>122</v>
      </c>
      <c r="AH232" s="152">
        <v>0</v>
      </c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59"/>
      <c r="B233" s="160"/>
      <c r="C233" s="191" t="s">
        <v>165</v>
      </c>
      <c r="D233" s="162"/>
      <c r="E233" s="163">
        <v>21.504000000000001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2"/>
      <c r="Z233" s="152"/>
      <c r="AA233" s="152"/>
      <c r="AB233" s="152"/>
      <c r="AC233" s="152"/>
      <c r="AD233" s="152"/>
      <c r="AE233" s="152"/>
      <c r="AF233" s="152"/>
      <c r="AG233" s="152" t="s">
        <v>122</v>
      </c>
      <c r="AH233" s="152">
        <v>0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">
      <c r="A234" s="159"/>
      <c r="B234" s="160"/>
      <c r="C234" s="191" t="s">
        <v>166</v>
      </c>
      <c r="D234" s="162"/>
      <c r="E234" s="163">
        <v>13.013999999999999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122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59"/>
      <c r="B235" s="160"/>
      <c r="C235" s="191" t="s">
        <v>167</v>
      </c>
      <c r="D235" s="162"/>
      <c r="E235" s="163">
        <v>12.257999999999999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122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">
      <c r="A236" s="159"/>
      <c r="B236" s="160"/>
      <c r="C236" s="191" t="s">
        <v>168</v>
      </c>
      <c r="D236" s="162"/>
      <c r="E236" s="163">
        <v>13.446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52"/>
      <c r="Z236" s="152"/>
      <c r="AA236" s="152"/>
      <c r="AB236" s="152"/>
      <c r="AC236" s="152"/>
      <c r="AD236" s="152"/>
      <c r="AE236" s="152"/>
      <c r="AF236" s="152"/>
      <c r="AG236" s="152" t="s">
        <v>122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59"/>
      <c r="B237" s="160"/>
      <c r="C237" s="191" t="s">
        <v>169</v>
      </c>
      <c r="D237" s="162"/>
      <c r="E237" s="163">
        <v>18.585000000000001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122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">
      <c r="A238" s="159"/>
      <c r="B238" s="160"/>
      <c r="C238" s="191" t="s">
        <v>170</v>
      </c>
      <c r="D238" s="162"/>
      <c r="E238" s="163">
        <v>21.294</v>
      </c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61"/>
      <c r="Y238" s="152"/>
      <c r="Z238" s="152"/>
      <c r="AA238" s="152"/>
      <c r="AB238" s="152"/>
      <c r="AC238" s="152"/>
      <c r="AD238" s="152"/>
      <c r="AE238" s="152"/>
      <c r="AF238" s="152"/>
      <c r="AG238" s="152" t="s">
        <v>122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59"/>
      <c r="B239" s="160"/>
      <c r="C239" s="191" t="s">
        <v>171</v>
      </c>
      <c r="D239" s="162"/>
      <c r="E239" s="163">
        <v>27.72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2"/>
      <c r="Z239" s="152"/>
      <c r="AA239" s="152"/>
      <c r="AB239" s="152"/>
      <c r="AC239" s="152"/>
      <c r="AD239" s="152"/>
      <c r="AE239" s="152"/>
      <c r="AF239" s="152"/>
      <c r="AG239" s="152" t="s">
        <v>122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">
      <c r="A240" s="159"/>
      <c r="B240" s="160"/>
      <c r="C240" s="191" t="s">
        <v>172</v>
      </c>
      <c r="D240" s="162"/>
      <c r="E240" s="163">
        <v>30.456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152"/>
      <c r="Z240" s="152"/>
      <c r="AA240" s="152"/>
      <c r="AB240" s="152"/>
      <c r="AC240" s="152"/>
      <c r="AD240" s="152"/>
      <c r="AE240" s="152"/>
      <c r="AF240" s="152"/>
      <c r="AG240" s="152" t="s">
        <v>122</v>
      </c>
      <c r="AH240" s="152">
        <v>0</v>
      </c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">
      <c r="A241" s="159"/>
      <c r="B241" s="160"/>
      <c r="C241" s="191" t="s">
        <v>173</v>
      </c>
      <c r="D241" s="162"/>
      <c r="E241" s="163">
        <v>32.76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122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">
      <c r="A242" s="159"/>
      <c r="B242" s="160"/>
      <c r="C242" s="191" t="s">
        <v>174</v>
      </c>
      <c r="D242" s="162"/>
      <c r="E242" s="163">
        <v>20.664000000000001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122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">
      <c r="A243" s="159"/>
      <c r="B243" s="160"/>
      <c r="C243" s="191" t="s">
        <v>175</v>
      </c>
      <c r="D243" s="162"/>
      <c r="E243" s="163">
        <v>17.199000000000002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2"/>
      <c r="Z243" s="152"/>
      <c r="AA243" s="152"/>
      <c r="AB243" s="152"/>
      <c r="AC243" s="152"/>
      <c r="AD243" s="152"/>
      <c r="AE243" s="152"/>
      <c r="AF243" s="152"/>
      <c r="AG243" s="152" t="s">
        <v>122</v>
      </c>
      <c r="AH243" s="152">
        <v>0</v>
      </c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">
      <c r="A244" s="159"/>
      <c r="B244" s="160"/>
      <c r="C244" s="191" t="s">
        <v>176</v>
      </c>
      <c r="D244" s="162"/>
      <c r="E244" s="163">
        <v>12.582000000000001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122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">
      <c r="A245" s="159"/>
      <c r="B245" s="160"/>
      <c r="C245" s="191" t="s">
        <v>177</v>
      </c>
      <c r="D245" s="162"/>
      <c r="E245" s="163">
        <v>18.216000000000001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122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">
      <c r="A246" s="159"/>
      <c r="B246" s="160"/>
      <c r="C246" s="191" t="s">
        <v>178</v>
      </c>
      <c r="D246" s="162"/>
      <c r="E246" s="163">
        <v>28.308</v>
      </c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  <c r="Y246" s="152"/>
      <c r="Z246" s="152"/>
      <c r="AA246" s="152"/>
      <c r="AB246" s="152"/>
      <c r="AC246" s="152"/>
      <c r="AD246" s="152"/>
      <c r="AE246" s="152"/>
      <c r="AF246" s="152"/>
      <c r="AG246" s="152" t="s">
        <v>122</v>
      </c>
      <c r="AH246" s="152">
        <v>0</v>
      </c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">
      <c r="A247" s="159"/>
      <c r="B247" s="160"/>
      <c r="C247" s="191" t="s">
        <v>179</v>
      </c>
      <c r="D247" s="162"/>
      <c r="E247" s="163">
        <v>13.337999999999999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122</v>
      </c>
      <c r="AH247" s="152">
        <v>0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">
      <c r="A248" s="159"/>
      <c r="B248" s="160"/>
      <c r="C248" s="191" t="s">
        <v>180</v>
      </c>
      <c r="D248" s="162"/>
      <c r="E248" s="163">
        <v>16.946999999999999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2"/>
      <c r="Z248" s="152"/>
      <c r="AA248" s="152"/>
      <c r="AB248" s="152"/>
      <c r="AC248" s="152"/>
      <c r="AD248" s="152"/>
      <c r="AE248" s="152"/>
      <c r="AF248" s="152"/>
      <c r="AG248" s="152" t="s">
        <v>122</v>
      </c>
      <c r="AH248" s="152">
        <v>0</v>
      </c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">
      <c r="A249" s="159"/>
      <c r="B249" s="160"/>
      <c r="C249" s="191" t="s">
        <v>181</v>
      </c>
      <c r="D249" s="162"/>
      <c r="E249" s="163">
        <v>32.688000000000002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122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">
      <c r="A250" s="159"/>
      <c r="B250" s="160"/>
      <c r="C250" s="191" t="s">
        <v>182</v>
      </c>
      <c r="D250" s="162"/>
      <c r="E250" s="163">
        <v>39.508000000000003</v>
      </c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  <c r="Y250" s="152"/>
      <c r="Z250" s="152"/>
      <c r="AA250" s="152"/>
      <c r="AB250" s="152"/>
      <c r="AC250" s="152"/>
      <c r="AD250" s="152"/>
      <c r="AE250" s="152"/>
      <c r="AF250" s="152"/>
      <c r="AG250" s="152" t="s">
        <v>122</v>
      </c>
      <c r="AH250" s="152">
        <v>0</v>
      </c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">
      <c r="A251" s="159"/>
      <c r="B251" s="160"/>
      <c r="C251" s="191" t="s">
        <v>183</v>
      </c>
      <c r="D251" s="162"/>
      <c r="E251" s="163">
        <v>26.04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2"/>
      <c r="Z251" s="152"/>
      <c r="AA251" s="152"/>
      <c r="AB251" s="152"/>
      <c r="AC251" s="152"/>
      <c r="AD251" s="152"/>
      <c r="AE251" s="152"/>
      <c r="AF251" s="152"/>
      <c r="AG251" s="152" t="s">
        <v>122</v>
      </c>
      <c r="AH251" s="152">
        <v>0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">
      <c r="A252" s="159"/>
      <c r="B252" s="160"/>
      <c r="C252" s="191" t="s">
        <v>184</v>
      </c>
      <c r="D252" s="162"/>
      <c r="E252" s="163">
        <v>30.672000000000001</v>
      </c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52"/>
      <c r="Z252" s="152"/>
      <c r="AA252" s="152"/>
      <c r="AB252" s="152"/>
      <c r="AC252" s="152"/>
      <c r="AD252" s="152"/>
      <c r="AE252" s="152"/>
      <c r="AF252" s="152"/>
      <c r="AG252" s="152" t="s">
        <v>122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">
      <c r="A253" s="159"/>
      <c r="B253" s="160"/>
      <c r="C253" s="191" t="s">
        <v>185</v>
      </c>
      <c r="D253" s="162"/>
      <c r="E253" s="163">
        <v>28.007999999999999</v>
      </c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52"/>
      <c r="Z253" s="152"/>
      <c r="AA253" s="152"/>
      <c r="AB253" s="152"/>
      <c r="AC253" s="152"/>
      <c r="AD253" s="152"/>
      <c r="AE253" s="152"/>
      <c r="AF253" s="152"/>
      <c r="AG253" s="152" t="s">
        <v>122</v>
      </c>
      <c r="AH253" s="152">
        <v>0</v>
      </c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">
      <c r="A254" s="159"/>
      <c r="B254" s="160"/>
      <c r="C254" s="191" t="s">
        <v>186</v>
      </c>
      <c r="D254" s="162"/>
      <c r="E254" s="163">
        <v>26.558</v>
      </c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52"/>
      <c r="Z254" s="152"/>
      <c r="AA254" s="152"/>
      <c r="AB254" s="152"/>
      <c r="AC254" s="152"/>
      <c r="AD254" s="152"/>
      <c r="AE254" s="152"/>
      <c r="AF254" s="152"/>
      <c r="AG254" s="152" t="s">
        <v>122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">
      <c r="A255" s="159"/>
      <c r="B255" s="160"/>
      <c r="C255" s="191" t="s">
        <v>187</v>
      </c>
      <c r="D255" s="162"/>
      <c r="E255" s="163">
        <v>19.277999999999999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2"/>
      <c r="Z255" s="152"/>
      <c r="AA255" s="152"/>
      <c r="AB255" s="152"/>
      <c r="AC255" s="152"/>
      <c r="AD255" s="152"/>
      <c r="AE255" s="152"/>
      <c r="AF255" s="152"/>
      <c r="AG255" s="152" t="s">
        <v>122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">
      <c r="A256" s="159"/>
      <c r="B256" s="160"/>
      <c r="C256" s="191" t="s">
        <v>188</v>
      </c>
      <c r="D256" s="162"/>
      <c r="E256" s="163">
        <v>21.15</v>
      </c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122</v>
      </c>
      <c r="AH256" s="152">
        <v>0</v>
      </c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">
      <c r="A257" s="159"/>
      <c r="B257" s="160"/>
      <c r="C257" s="192" t="s">
        <v>127</v>
      </c>
      <c r="D257" s="164"/>
      <c r="E257" s="165">
        <v>874.48099999999999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122</v>
      </c>
      <c r="AH257" s="152">
        <v>1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 x14ac:dyDescent="0.2">
      <c r="A258" s="159"/>
      <c r="B258" s="160"/>
      <c r="C258" s="191" t="s">
        <v>205</v>
      </c>
      <c r="D258" s="162"/>
      <c r="E258" s="163">
        <v>-787.03290000000004</v>
      </c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  <c r="Y258" s="152"/>
      <c r="Z258" s="152"/>
      <c r="AA258" s="152"/>
      <c r="AB258" s="152"/>
      <c r="AC258" s="152"/>
      <c r="AD258" s="152"/>
      <c r="AE258" s="152"/>
      <c r="AF258" s="152"/>
      <c r="AG258" s="152" t="s">
        <v>122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">
      <c r="A259" s="159"/>
      <c r="B259" s="160"/>
      <c r="C259" s="192" t="s">
        <v>127</v>
      </c>
      <c r="D259" s="164"/>
      <c r="E259" s="165">
        <v>-787.03290000000004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2"/>
      <c r="Z259" s="152"/>
      <c r="AA259" s="152"/>
      <c r="AB259" s="152"/>
      <c r="AC259" s="152"/>
      <c r="AD259" s="152"/>
      <c r="AE259" s="152"/>
      <c r="AF259" s="152"/>
      <c r="AG259" s="152" t="s">
        <v>122</v>
      </c>
      <c r="AH259" s="152">
        <v>1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 x14ac:dyDescent="0.2">
      <c r="A260" s="173">
        <v>16</v>
      </c>
      <c r="B260" s="174" t="s">
        <v>206</v>
      </c>
      <c r="C260" s="190" t="s">
        <v>207</v>
      </c>
      <c r="D260" s="175" t="s">
        <v>116</v>
      </c>
      <c r="E260" s="176">
        <v>190.19864000000001</v>
      </c>
      <c r="F260" s="177"/>
      <c r="G260" s="178">
        <f>ROUND(E260*F260,2)</f>
        <v>0</v>
      </c>
      <c r="H260" s="177"/>
      <c r="I260" s="178">
        <f>ROUND(E260*H260,2)</f>
        <v>0</v>
      </c>
      <c r="J260" s="177"/>
      <c r="K260" s="178">
        <f>ROUND(E260*J260,2)</f>
        <v>0</v>
      </c>
      <c r="L260" s="178">
        <v>21</v>
      </c>
      <c r="M260" s="178">
        <f>G260*(1+L260/100)</f>
        <v>0</v>
      </c>
      <c r="N260" s="178">
        <v>0</v>
      </c>
      <c r="O260" s="178">
        <f>ROUND(E260*N260,2)</f>
        <v>0</v>
      </c>
      <c r="P260" s="178">
        <v>0</v>
      </c>
      <c r="Q260" s="178">
        <f>ROUND(E260*P260,2)</f>
        <v>0</v>
      </c>
      <c r="R260" s="178" t="s">
        <v>104</v>
      </c>
      <c r="S260" s="178" t="s">
        <v>105</v>
      </c>
      <c r="T260" s="179" t="s">
        <v>105</v>
      </c>
      <c r="U260" s="161">
        <v>0.25</v>
      </c>
      <c r="V260" s="161">
        <f>ROUND(E260*U260,2)</f>
        <v>47.55</v>
      </c>
      <c r="W260" s="161"/>
      <c r="X260" s="161" t="s">
        <v>106</v>
      </c>
      <c r="Y260" s="152"/>
      <c r="Z260" s="152"/>
      <c r="AA260" s="152"/>
      <c r="AB260" s="152"/>
      <c r="AC260" s="152"/>
      <c r="AD260" s="152"/>
      <c r="AE260" s="152"/>
      <c r="AF260" s="152"/>
      <c r="AG260" s="152" t="s">
        <v>107</v>
      </c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ht="33.75" outlineLevel="1" x14ac:dyDescent="0.2">
      <c r="A261" s="159"/>
      <c r="B261" s="160"/>
      <c r="C261" s="248" t="s">
        <v>147</v>
      </c>
      <c r="D261" s="249"/>
      <c r="E261" s="249"/>
      <c r="F261" s="249"/>
      <c r="G261" s="249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52"/>
      <c r="Z261" s="152"/>
      <c r="AA261" s="152"/>
      <c r="AB261" s="152"/>
      <c r="AC261" s="152"/>
      <c r="AD261" s="152"/>
      <c r="AE261" s="152"/>
      <c r="AF261" s="152"/>
      <c r="AG261" s="152" t="s">
        <v>109</v>
      </c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80" t="str">
        <f>C261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">
      <c r="A262" s="159"/>
      <c r="B262" s="160"/>
      <c r="C262" s="191" t="s">
        <v>208</v>
      </c>
      <c r="D262" s="162"/>
      <c r="E262" s="163">
        <v>155.21940000000001</v>
      </c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  <c r="Y262" s="152"/>
      <c r="Z262" s="152"/>
      <c r="AA262" s="152"/>
      <c r="AB262" s="152"/>
      <c r="AC262" s="152"/>
      <c r="AD262" s="152"/>
      <c r="AE262" s="152"/>
      <c r="AF262" s="152"/>
      <c r="AG262" s="152" t="s">
        <v>122</v>
      </c>
      <c r="AH262" s="152">
        <v>0</v>
      </c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">
      <c r="A263" s="159"/>
      <c r="B263" s="160"/>
      <c r="C263" s="192" t="s">
        <v>127</v>
      </c>
      <c r="D263" s="164"/>
      <c r="E263" s="165">
        <v>155.21940000000001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52"/>
      <c r="Z263" s="152"/>
      <c r="AA263" s="152"/>
      <c r="AB263" s="152"/>
      <c r="AC263" s="152"/>
      <c r="AD263" s="152"/>
      <c r="AE263" s="152"/>
      <c r="AF263" s="152"/>
      <c r="AG263" s="152" t="s">
        <v>122</v>
      </c>
      <c r="AH263" s="152">
        <v>1</v>
      </c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">
      <c r="A264" s="159"/>
      <c r="B264" s="160"/>
      <c r="C264" s="191" t="s">
        <v>149</v>
      </c>
      <c r="D264" s="162"/>
      <c r="E264" s="163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52"/>
      <c r="Z264" s="152"/>
      <c r="AA264" s="152"/>
      <c r="AB264" s="152"/>
      <c r="AC264" s="152"/>
      <c r="AD264" s="152"/>
      <c r="AE264" s="152"/>
      <c r="AF264" s="152"/>
      <c r="AG264" s="152" t="s">
        <v>122</v>
      </c>
      <c r="AH264" s="152">
        <v>0</v>
      </c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">
      <c r="A265" s="159"/>
      <c r="B265" s="160"/>
      <c r="C265" s="191" t="s">
        <v>150</v>
      </c>
      <c r="D265" s="162"/>
      <c r="E265" s="163">
        <v>17.064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  <c r="Y265" s="152"/>
      <c r="Z265" s="152"/>
      <c r="AA265" s="152"/>
      <c r="AB265" s="152"/>
      <c r="AC265" s="152"/>
      <c r="AD265" s="152"/>
      <c r="AE265" s="152"/>
      <c r="AF265" s="152"/>
      <c r="AG265" s="152" t="s">
        <v>122</v>
      </c>
      <c r="AH265" s="152">
        <v>0</v>
      </c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">
      <c r="A266" s="159"/>
      <c r="B266" s="160"/>
      <c r="C266" s="191" t="s">
        <v>151</v>
      </c>
      <c r="D266" s="162"/>
      <c r="E266" s="163">
        <v>17.64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2"/>
      <c r="Z266" s="152"/>
      <c r="AA266" s="152"/>
      <c r="AB266" s="152"/>
      <c r="AC266" s="152"/>
      <c r="AD266" s="152"/>
      <c r="AE266" s="152"/>
      <c r="AF266" s="152"/>
      <c r="AG266" s="152" t="s">
        <v>122</v>
      </c>
      <c r="AH266" s="152">
        <v>0</v>
      </c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">
      <c r="A267" s="159"/>
      <c r="B267" s="160"/>
      <c r="C267" s="191" t="s">
        <v>152</v>
      </c>
      <c r="D267" s="162"/>
      <c r="E267" s="163">
        <v>18.72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52"/>
      <c r="Z267" s="152"/>
      <c r="AA267" s="152"/>
      <c r="AB267" s="152"/>
      <c r="AC267" s="152"/>
      <c r="AD267" s="152"/>
      <c r="AE267" s="152"/>
      <c r="AF267" s="152"/>
      <c r="AG267" s="152" t="s">
        <v>122</v>
      </c>
      <c r="AH267" s="152">
        <v>0</v>
      </c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">
      <c r="A268" s="159"/>
      <c r="B268" s="160"/>
      <c r="C268" s="191" t="s">
        <v>153</v>
      </c>
      <c r="D268" s="162"/>
      <c r="E268" s="163">
        <v>26.123999999999999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52"/>
      <c r="Z268" s="152"/>
      <c r="AA268" s="152"/>
      <c r="AB268" s="152"/>
      <c r="AC268" s="152"/>
      <c r="AD268" s="152"/>
      <c r="AE268" s="152"/>
      <c r="AF268" s="152"/>
      <c r="AG268" s="152" t="s">
        <v>122</v>
      </c>
      <c r="AH268" s="152">
        <v>0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 x14ac:dyDescent="0.2">
      <c r="A269" s="159"/>
      <c r="B269" s="160"/>
      <c r="C269" s="191" t="s">
        <v>154</v>
      </c>
      <c r="D269" s="162"/>
      <c r="E269" s="163">
        <v>36.192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2"/>
      <c r="Z269" s="152"/>
      <c r="AA269" s="152"/>
      <c r="AB269" s="152"/>
      <c r="AC269" s="152"/>
      <c r="AD269" s="152"/>
      <c r="AE269" s="152"/>
      <c r="AF269" s="152"/>
      <c r="AG269" s="152" t="s">
        <v>122</v>
      </c>
      <c r="AH269" s="152">
        <v>0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">
      <c r="A270" s="159"/>
      <c r="B270" s="160"/>
      <c r="C270" s="191" t="s">
        <v>155</v>
      </c>
      <c r="D270" s="162"/>
      <c r="E270" s="163">
        <v>37.92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122</v>
      </c>
      <c r="AH270" s="152">
        <v>0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">
      <c r="A271" s="159"/>
      <c r="B271" s="160"/>
      <c r="C271" s="191" t="s">
        <v>156</v>
      </c>
      <c r="D271" s="162"/>
      <c r="E271" s="163">
        <v>33.216000000000001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2"/>
      <c r="Z271" s="152"/>
      <c r="AA271" s="152"/>
      <c r="AB271" s="152"/>
      <c r="AC271" s="152"/>
      <c r="AD271" s="152"/>
      <c r="AE271" s="152"/>
      <c r="AF271" s="152"/>
      <c r="AG271" s="152" t="s">
        <v>122</v>
      </c>
      <c r="AH271" s="152">
        <v>0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">
      <c r="A272" s="159"/>
      <c r="B272" s="160"/>
      <c r="C272" s="191" t="s">
        <v>157</v>
      </c>
      <c r="D272" s="162"/>
      <c r="E272" s="163">
        <v>14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52"/>
      <c r="Z272" s="152"/>
      <c r="AA272" s="152"/>
      <c r="AB272" s="152"/>
      <c r="AC272" s="152"/>
      <c r="AD272" s="152"/>
      <c r="AE272" s="152"/>
      <c r="AF272" s="152"/>
      <c r="AG272" s="152" t="s">
        <v>122</v>
      </c>
      <c r="AH272" s="152">
        <v>0</v>
      </c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">
      <c r="A273" s="159"/>
      <c r="B273" s="160"/>
      <c r="C273" s="191" t="s">
        <v>158</v>
      </c>
      <c r="D273" s="162"/>
      <c r="E273" s="163">
        <v>11.64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122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">
      <c r="A274" s="159"/>
      <c r="B274" s="160"/>
      <c r="C274" s="191" t="s">
        <v>159</v>
      </c>
      <c r="D274" s="162"/>
      <c r="E274" s="163">
        <v>7.335</v>
      </c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52"/>
      <c r="Z274" s="152"/>
      <c r="AA274" s="152"/>
      <c r="AB274" s="152"/>
      <c r="AC274" s="152"/>
      <c r="AD274" s="152"/>
      <c r="AE274" s="152"/>
      <c r="AF274" s="152"/>
      <c r="AG274" s="152" t="s">
        <v>122</v>
      </c>
      <c r="AH274" s="152">
        <v>0</v>
      </c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">
      <c r="A275" s="159"/>
      <c r="B275" s="160"/>
      <c r="C275" s="191" t="s">
        <v>160</v>
      </c>
      <c r="D275" s="162"/>
      <c r="E275" s="163">
        <v>14.634</v>
      </c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52"/>
      <c r="Z275" s="152"/>
      <c r="AA275" s="152"/>
      <c r="AB275" s="152"/>
      <c r="AC275" s="152"/>
      <c r="AD275" s="152"/>
      <c r="AE275" s="152"/>
      <c r="AF275" s="152"/>
      <c r="AG275" s="152" t="s">
        <v>122</v>
      </c>
      <c r="AH275" s="152">
        <v>0</v>
      </c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">
      <c r="A276" s="159"/>
      <c r="B276" s="160"/>
      <c r="C276" s="191" t="s">
        <v>161</v>
      </c>
      <c r="D276" s="162"/>
      <c r="E276" s="163">
        <v>24.335999999999999</v>
      </c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52"/>
      <c r="Z276" s="152"/>
      <c r="AA276" s="152"/>
      <c r="AB276" s="152"/>
      <c r="AC276" s="152"/>
      <c r="AD276" s="152"/>
      <c r="AE276" s="152"/>
      <c r="AF276" s="152"/>
      <c r="AG276" s="152" t="s">
        <v>122</v>
      </c>
      <c r="AH276" s="152">
        <v>0</v>
      </c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">
      <c r="A277" s="159"/>
      <c r="B277" s="160"/>
      <c r="C277" s="191" t="s">
        <v>162</v>
      </c>
      <c r="D277" s="162"/>
      <c r="E277" s="163">
        <v>28.295999999999999</v>
      </c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  <c r="Y277" s="152"/>
      <c r="Z277" s="152"/>
      <c r="AA277" s="152"/>
      <c r="AB277" s="152"/>
      <c r="AC277" s="152"/>
      <c r="AD277" s="152"/>
      <c r="AE277" s="152"/>
      <c r="AF277" s="152"/>
      <c r="AG277" s="152" t="s">
        <v>122</v>
      </c>
      <c r="AH277" s="152">
        <v>0</v>
      </c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">
      <c r="A278" s="159"/>
      <c r="B278" s="160"/>
      <c r="C278" s="191" t="s">
        <v>163</v>
      </c>
      <c r="D278" s="162"/>
      <c r="E278" s="163">
        <v>26.712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122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">
      <c r="A279" s="159"/>
      <c r="B279" s="160"/>
      <c r="C279" s="191" t="s">
        <v>164</v>
      </c>
      <c r="D279" s="162"/>
      <c r="E279" s="163">
        <v>18.459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  <c r="Y279" s="152"/>
      <c r="Z279" s="152"/>
      <c r="AA279" s="152"/>
      <c r="AB279" s="152"/>
      <c r="AC279" s="152"/>
      <c r="AD279" s="152"/>
      <c r="AE279" s="152"/>
      <c r="AF279" s="152"/>
      <c r="AG279" s="152" t="s">
        <v>122</v>
      </c>
      <c r="AH279" s="152">
        <v>0</v>
      </c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">
      <c r="A280" s="159"/>
      <c r="B280" s="160"/>
      <c r="C280" s="191" t="s">
        <v>165</v>
      </c>
      <c r="D280" s="162"/>
      <c r="E280" s="163">
        <v>21.504000000000001</v>
      </c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52"/>
      <c r="Z280" s="152"/>
      <c r="AA280" s="152"/>
      <c r="AB280" s="152"/>
      <c r="AC280" s="152"/>
      <c r="AD280" s="152"/>
      <c r="AE280" s="152"/>
      <c r="AF280" s="152"/>
      <c r="AG280" s="152" t="s">
        <v>122</v>
      </c>
      <c r="AH280" s="152">
        <v>0</v>
      </c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">
      <c r="A281" s="159"/>
      <c r="B281" s="160"/>
      <c r="C281" s="191" t="s">
        <v>166</v>
      </c>
      <c r="D281" s="162"/>
      <c r="E281" s="163">
        <v>13.013999999999999</v>
      </c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122</v>
      </c>
      <c r="AH281" s="152">
        <v>0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">
      <c r="A282" s="159"/>
      <c r="B282" s="160"/>
      <c r="C282" s="191" t="s">
        <v>167</v>
      </c>
      <c r="D282" s="162"/>
      <c r="E282" s="163">
        <v>12.257999999999999</v>
      </c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52"/>
      <c r="Z282" s="152"/>
      <c r="AA282" s="152"/>
      <c r="AB282" s="152"/>
      <c r="AC282" s="152"/>
      <c r="AD282" s="152"/>
      <c r="AE282" s="152"/>
      <c r="AF282" s="152"/>
      <c r="AG282" s="152" t="s">
        <v>122</v>
      </c>
      <c r="AH282" s="152">
        <v>0</v>
      </c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">
      <c r="A283" s="159"/>
      <c r="B283" s="160"/>
      <c r="C283" s="191" t="s">
        <v>168</v>
      </c>
      <c r="D283" s="162"/>
      <c r="E283" s="163">
        <v>13.446</v>
      </c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52"/>
      <c r="Z283" s="152"/>
      <c r="AA283" s="152"/>
      <c r="AB283" s="152"/>
      <c r="AC283" s="152"/>
      <c r="AD283" s="152"/>
      <c r="AE283" s="152"/>
      <c r="AF283" s="152"/>
      <c r="AG283" s="152" t="s">
        <v>122</v>
      </c>
      <c r="AH283" s="152">
        <v>0</v>
      </c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">
      <c r="A284" s="159"/>
      <c r="B284" s="160"/>
      <c r="C284" s="191" t="s">
        <v>169</v>
      </c>
      <c r="D284" s="162"/>
      <c r="E284" s="163">
        <v>18.585000000000001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122</v>
      </c>
      <c r="AH284" s="152">
        <v>0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">
      <c r="A285" s="159"/>
      <c r="B285" s="160"/>
      <c r="C285" s="191" t="s">
        <v>170</v>
      </c>
      <c r="D285" s="162"/>
      <c r="E285" s="163">
        <v>21.294</v>
      </c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122</v>
      </c>
      <c r="AH285" s="152">
        <v>0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">
      <c r="A286" s="159"/>
      <c r="B286" s="160"/>
      <c r="C286" s="191" t="s">
        <v>171</v>
      </c>
      <c r="D286" s="162"/>
      <c r="E286" s="163">
        <v>27.72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2"/>
      <c r="Z286" s="152"/>
      <c r="AA286" s="152"/>
      <c r="AB286" s="152"/>
      <c r="AC286" s="152"/>
      <c r="AD286" s="152"/>
      <c r="AE286" s="152"/>
      <c r="AF286" s="152"/>
      <c r="AG286" s="152" t="s">
        <v>122</v>
      </c>
      <c r="AH286" s="152">
        <v>0</v>
      </c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">
      <c r="A287" s="159"/>
      <c r="B287" s="160"/>
      <c r="C287" s="191" t="s">
        <v>172</v>
      </c>
      <c r="D287" s="162"/>
      <c r="E287" s="163">
        <v>30.456</v>
      </c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52"/>
      <c r="Z287" s="152"/>
      <c r="AA287" s="152"/>
      <c r="AB287" s="152"/>
      <c r="AC287" s="152"/>
      <c r="AD287" s="152"/>
      <c r="AE287" s="152"/>
      <c r="AF287" s="152"/>
      <c r="AG287" s="152" t="s">
        <v>122</v>
      </c>
      <c r="AH287" s="152">
        <v>0</v>
      </c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">
      <c r="A288" s="159"/>
      <c r="B288" s="160"/>
      <c r="C288" s="191" t="s">
        <v>173</v>
      </c>
      <c r="D288" s="162"/>
      <c r="E288" s="163">
        <v>32.76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52"/>
      <c r="Z288" s="152"/>
      <c r="AA288" s="152"/>
      <c r="AB288" s="152"/>
      <c r="AC288" s="152"/>
      <c r="AD288" s="152"/>
      <c r="AE288" s="152"/>
      <c r="AF288" s="152"/>
      <c r="AG288" s="152" t="s">
        <v>122</v>
      </c>
      <c r="AH288" s="152">
        <v>0</v>
      </c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 x14ac:dyDescent="0.2">
      <c r="A289" s="159"/>
      <c r="B289" s="160"/>
      <c r="C289" s="191" t="s">
        <v>174</v>
      </c>
      <c r="D289" s="162"/>
      <c r="E289" s="163">
        <v>20.664000000000001</v>
      </c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  <c r="Y289" s="152"/>
      <c r="Z289" s="152"/>
      <c r="AA289" s="152"/>
      <c r="AB289" s="152"/>
      <c r="AC289" s="152"/>
      <c r="AD289" s="152"/>
      <c r="AE289" s="152"/>
      <c r="AF289" s="152"/>
      <c r="AG289" s="152" t="s">
        <v>122</v>
      </c>
      <c r="AH289" s="152">
        <v>0</v>
      </c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 x14ac:dyDescent="0.2">
      <c r="A290" s="159"/>
      <c r="B290" s="160"/>
      <c r="C290" s="191" t="s">
        <v>175</v>
      </c>
      <c r="D290" s="162"/>
      <c r="E290" s="163">
        <v>17.199000000000002</v>
      </c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  <c r="Y290" s="152"/>
      <c r="Z290" s="152"/>
      <c r="AA290" s="152"/>
      <c r="AB290" s="152"/>
      <c r="AC290" s="152"/>
      <c r="AD290" s="152"/>
      <c r="AE290" s="152"/>
      <c r="AF290" s="152"/>
      <c r="AG290" s="152" t="s">
        <v>122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">
      <c r="A291" s="159"/>
      <c r="B291" s="160"/>
      <c r="C291" s="191" t="s">
        <v>176</v>
      </c>
      <c r="D291" s="162"/>
      <c r="E291" s="163">
        <v>12.582000000000001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2"/>
      <c r="Z291" s="152"/>
      <c r="AA291" s="152"/>
      <c r="AB291" s="152"/>
      <c r="AC291" s="152"/>
      <c r="AD291" s="152"/>
      <c r="AE291" s="152"/>
      <c r="AF291" s="152"/>
      <c r="AG291" s="152" t="s">
        <v>122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">
      <c r="A292" s="159"/>
      <c r="B292" s="160"/>
      <c r="C292" s="191" t="s">
        <v>177</v>
      </c>
      <c r="D292" s="162"/>
      <c r="E292" s="163">
        <v>18.216000000000001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52"/>
      <c r="Z292" s="152"/>
      <c r="AA292" s="152"/>
      <c r="AB292" s="152"/>
      <c r="AC292" s="152"/>
      <c r="AD292" s="152"/>
      <c r="AE292" s="152"/>
      <c r="AF292" s="152"/>
      <c r="AG292" s="152" t="s">
        <v>122</v>
      </c>
      <c r="AH292" s="152">
        <v>0</v>
      </c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">
      <c r="A293" s="159"/>
      <c r="B293" s="160"/>
      <c r="C293" s="191" t="s">
        <v>178</v>
      </c>
      <c r="D293" s="162"/>
      <c r="E293" s="163">
        <v>28.308</v>
      </c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  <c r="Y293" s="152"/>
      <c r="Z293" s="152"/>
      <c r="AA293" s="152"/>
      <c r="AB293" s="152"/>
      <c r="AC293" s="152"/>
      <c r="AD293" s="152"/>
      <c r="AE293" s="152"/>
      <c r="AF293" s="152"/>
      <c r="AG293" s="152" t="s">
        <v>122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">
      <c r="A294" s="159"/>
      <c r="B294" s="160"/>
      <c r="C294" s="191" t="s">
        <v>179</v>
      </c>
      <c r="D294" s="162"/>
      <c r="E294" s="163">
        <v>13.337999999999999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52"/>
      <c r="Z294" s="152"/>
      <c r="AA294" s="152"/>
      <c r="AB294" s="152"/>
      <c r="AC294" s="152"/>
      <c r="AD294" s="152"/>
      <c r="AE294" s="152"/>
      <c r="AF294" s="152"/>
      <c r="AG294" s="152" t="s">
        <v>122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">
      <c r="A295" s="159"/>
      <c r="B295" s="160"/>
      <c r="C295" s="191" t="s">
        <v>180</v>
      </c>
      <c r="D295" s="162"/>
      <c r="E295" s="163">
        <v>16.946999999999999</v>
      </c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  <c r="Y295" s="152"/>
      <c r="Z295" s="152"/>
      <c r="AA295" s="152"/>
      <c r="AB295" s="152"/>
      <c r="AC295" s="152"/>
      <c r="AD295" s="152"/>
      <c r="AE295" s="152"/>
      <c r="AF295" s="152"/>
      <c r="AG295" s="152" t="s">
        <v>122</v>
      </c>
      <c r="AH295" s="152">
        <v>0</v>
      </c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">
      <c r="A296" s="159"/>
      <c r="B296" s="160"/>
      <c r="C296" s="191" t="s">
        <v>181</v>
      </c>
      <c r="D296" s="162"/>
      <c r="E296" s="163">
        <v>32.688000000000002</v>
      </c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  <c r="Y296" s="152"/>
      <c r="Z296" s="152"/>
      <c r="AA296" s="152"/>
      <c r="AB296" s="152"/>
      <c r="AC296" s="152"/>
      <c r="AD296" s="152"/>
      <c r="AE296" s="152"/>
      <c r="AF296" s="152"/>
      <c r="AG296" s="152" t="s">
        <v>122</v>
      </c>
      <c r="AH296" s="152">
        <v>0</v>
      </c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">
      <c r="A297" s="159"/>
      <c r="B297" s="160"/>
      <c r="C297" s="191" t="s">
        <v>182</v>
      </c>
      <c r="D297" s="162"/>
      <c r="E297" s="163">
        <v>39.508000000000003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52"/>
      <c r="Z297" s="152"/>
      <c r="AA297" s="152"/>
      <c r="AB297" s="152"/>
      <c r="AC297" s="152"/>
      <c r="AD297" s="152"/>
      <c r="AE297" s="152"/>
      <c r="AF297" s="152"/>
      <c r="AG297" s="152" t="s">
        <v>122</v>
      </c>
      <c r="AH297" s="152">
        <v>0</v>
      </c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">
      <c r="A298" s="159"/>
      <c r="B298" s="160"/>
      <c r="C298" s="191" t="s">
        <v>183</v>
      </c>
      <c r="D298" s="162"/>
      <c r="E298" s="163">
        <v>26.04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2"/>
      <c r="Z298" s="152"/>
      <c r="AA298" s="152"/>
      <c r="AB298" s="152"/>
      <c r="AC298" s="152"/>
      <c r="AD298" s="152"/>
      <c r="AE298" s="152"/>
      <c r="AF298" s="152"/>
      <c r="AG298" s="152" t="s">
        <v>122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">
      <c r="A299" s="159"/>
      <c r="B299" s="160"/>
      <c r="C299" s="191" t="s">
        <v>184</v>
      </c>
      <c r="D299" s="162"/>
      <c r="E299" s="163">
        <v>30.672000000000001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52"/>
      <c r="Z299" s="152"/>
      <c r="AA299" s="152"/>
      <c r="AB299" s="152"/>
      <c r="AC299" s="152"/>
      <c r="AD299" s="152"/>
      <c r="AE299" s="152"/>
      <c r="AF299" s="152"/>
      <c r="AG299" s="152" t="s">
        <v>122</v>
      </c>
      <c r="AH299" s="152">
        <v>0</v>
      </c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">
      <c r="A300" s="159"/>
      <c r="B300" s="160"/>
      <c r="C300" s="191" t="s">
        <v>185</v>
      </c>
      <c r="D300" s="162"/>
      <c r="E300" s="163">
        <v>28.007999999999999</v>
      </c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52"/>
      <c r="Z300" s="152"/>
      <c r="AA300" s="152"/>
      <c r="AB300" s="152"/>
      <c r="AC300" s="152"/>
      <c r="AD300" s="152"/>
      <c r="AE300" s="152"/>
      <c r="AF300" s="152"/>
      <c r="AG300" s="152" t="s">
        <v>122</v>
      </c>
      <c r="AH300" s="152">
        <v>0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">
      <c r="A301" s="159"/>
      <c r="B301" s="160"/>
      <c r="C301" s="191" t="s">
        <v>186</v>
      </c>
      <c r="D301" s="162"/>
      <c r="E301" s="163">
        <v>26.558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52"/>
      <c r="Z301" s="152"/>
      <c r="AA301" s="152"/>
      <c r="AB301" s="152"/>
      <c r="AC301" s="152"/>
      <c r="AD301" s="152"/>
      <c r="AE301" s="152"/>
      <c r="AF301" s="152"/>
      <c r="AG301" s="152" t="s">
        <v>122</v>
      </c>
      <c r="AH301" s="152">
        <v>0</v>
      </c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 x14ac:dyDescent="0.2">
      <c r="A302" s="159"/>
      <c r="B302" s="160"/>
      <c r="C302" s="191" t="s">
        <v>187</v>
      </c>
      <c r="D302" s="162"/>
      <c r="E302" s="163">
        <v>19.277999999999999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52"/>
      <c r="Z302" s="152"/>
      <c r="AA302" s="152"/>
      <c r="AB302" s="152"/>
      <c r="AC302" s="152"/>
      <c r="AD302" s="152"/>
      <c r="AE302" s="152"/>
      <c r="AF302" s="152"/>
      <c r="AG302" s="152" t="s">
        <v>122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">
      <c r="A303" s="159"/>
      <c r="B303" s="160"/>
      <c r="C303" s="191" t="s">
        <v>188</v>
      </c>
      <c r="D303" s="162"/>
      <c r="E303" s="163">
        <v>21.15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52"/>
      <c r="Z303" s="152"/>
      <c r="AA303" s="152"/>
      <c r="AB303" s="152"/>
      <c r="AC303" s="152"/>
      <c r="AD303" s="152"/>
      <c r="AE303" s="152"/>
      <c r="AF303" s="152"/>
      <c r="AG303" s="152" t="s">
        <v>122</v>
      </c>
      <c r="AH303" s="152">
        <v>0</v>
      </c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">
      <c r="A304" s="159"/>
      <c r="B304" s="160"/>
      <c r="C304" s="192" t="s">
        <v>127</v>
      </c>
      <c r="D304" s="164"/>
      <c r="E304" s="165">
        <v>874.48099999999999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2"/>
      <c r="Z304" s="152"/>
      <c r="AA304" s="152"/>
      <c r="AB304" s="152"/>
      <c r="AC304" s="152"/>
      <c r="AD304" s="152"/>
      <c r="AE304" s="152"/>
      <c r="AF304" s="152"/>
      <c r="AG304" s="152" t="s">
        <v>122</v>
      </c>
      <c r="AH304" s="152">
        <v>1</v>
      </c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">
      <c r="A305" s="159"/>
      <c r="B305" s="160"/>
      <c r="C305" s="191" t="s">
        <v>209</v>
      </c>
      <c r="D305" s="162"/>
      <c r="E305" s="163">
        <v>-839.50175999999999</v>
      </c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  <c r="Y305" s="152"/>
      <c r="Z305" s="152"/>
      <c r="AA305" s="152"/>
      <c r="AB305" s="152"/>
      <c r="AC305" s="152"/>
      <c r="AD305" s="152"/>
      <c r="AE305" s="152"/>
      <c r="AF305" s="152"/>
      <c r="AG305" s="152" t="s">
        <v>122</v>
      </c>
      <c r="AH305" s="152">
        <v>0</v>
      </c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">
      <c r="A306" s="159"/>
      <c r="B306" s="160"/>
      <c r="C306" s="192" t="s">
        <v>127</v>
      </c>
      <c r="D306" s="164"/>
      <c r="E306" s="165">
        <v>-839.50175999999999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2"/>
      <c r="Z306" s="152"/>
      <c r="AA306" s="152"/>
      <c r="AB306" s="152"/>
      <c r="AC306" s="152"/>
      <c r="AD306" s="152"/>
      <c r="AE306" s="152"/>
      <c r="AF306" s="152"/>
      <c r="AG306" s="152" t="s">
        <v>122</v>
      </c>
      <c r="AH306" s="152">
        <v>1</v>
      </c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ht="22.5" outlineLevel="1" x14ac:dyDescent="0.2">
      <c r="A307" s="173">
        <v>17</v>
      </c>
      <c r="B307" s="174" t="s">
        <v>210</v>
      </c>
      <c r="C307" s="190" t="s">
        <v>211</v>
      </c>
      <c r="D307" s="175" t="s">
        <v>116</v>
      </c>
      <c r="E307" s="176">
        <v>47.549660000000003</v>
      </c>
      <c r="F307" s="177"/>
      <c r="G307" s="178">
        <f>ROUND(E307*F307,2)</f>
        <v>0</v>
      </c>
      <c r="H307" s="177"/>
      <c r="I307" s="178">
        <f>ROUND(E307*H307,2)</f>
        <v>0</v>
      </c>
      <c r="J307" s="177"/>
      <c r="K307" s="178">
        <f>ROUND(E307*J307,2)</f>
        <v>0</v>
      </c>
      <c r="L307" s="178">
        <v>21</v>
      </c>
      <c r="M307" s="178">
        <f>G307*(1+L307/100)</f>
        <v>0</v>
      </c>
      <c r="N307" s="178">
        <v>1.9220000000000001E-2</v>
      </c>
      <c r="O307" s="178">
        <f>ROUND(E307*N307,2)</f>
        <v>0.91</v>
      </c>
      <c r="P307" s="178">
        <v>0</v>
      </c>
      <c r="Q307" s="178">
        <f>ROUND(E307*P307,2)</f>
        <v>0</v>
      </c>
      <c r="R307" s="178" t="s">
        <v>104</v>
      </c>
      <c r="S307" s="178" t="s">
        <v>105</v>
      </c>
      <c r="T307" s="179" t="s">
        <v>105</v>
      </c>
      <c r="U307" s="161">
        <v>1.5863</v>
      </c>
      <c r="V307" s="161">
        <f>ROUND(E307*U307,2)</f>
        <v>75.430000000000007</v>
      </c>
      <c r="W307" s="161"/>
      <c r="X307" s="161" t="s">
        <v>106</v>
      </c>
      <c r="Y307" s="152"/>
      <c r="Z307" s="152"/>
      <c r="AA307" s="152"/>
      <c r="AB307" s="152"/>
      <c r="AC307" s="152"/>
      <c r="AD307" s="152"/>
      <c r="AE307" s="152"/>
      <c r="AF307" s="152"/>
      <c r="AG307" s="152" t="s">
        <v>107</v>
      </c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ht="33.75" outlineLevel="1" x14ac:dyDescent="0.2">
      <c r="A308" s="159"/>
      <c r="B308" s="160"/>
      <c r="C308" s="248" t="s">
        <v>147</v>
      </c>
      <c r="D308" s="249"/>
      <c r="E308" s="249"/>
      <c r="F308" s="249"/>
      <c r="G308" s="249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  <c r="Y308" s="152"/>
      <c r="Z308" s="152"/>
      <c r="AA308" s="152"/>
      <c r="AB308" s="152"/>
      <c r="AC308" s="152"/>
      <c r="AD308" s="152"/>
      <c r="AE308" s="152"/>
      <c r="AF308" s="152"/>
      <c r="AG308" s="152" t="s">
        <v>109</v>
      </c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80" t="str">
        <f>C308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">
      <c r="A309" s="159"/>
      <c r="B309" s="160"/>
      <c r="C309" s="191" t="s">
        <v>212</v>
      </c>
      <c r="D309" s="162"/>
      <c r="E309" s="163">
        <v>38.804850000000002</v>
      </c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52"/>
      <c r="Z309" s="152"/>
      <c r="AA309" s="152"/>
      <c r="AB309" s="152"/>
      <c r="AC309" s="152"/>
      <c r="AD309" s="152"/>
      <c r="AE309" s="152"/>
      <c r="AF309" s="152"/>
      <c r="AG309" s="152" t="s">
        <v>122</v>
      </c>
      <c r="AH309" s="152">
        <v>0</v>
      </c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 x14ac:dyDescent="0.2">
      <c r="A310" s="159"/>
      <c r="B310" s="160"/>
      <c r="C310" s="192" t="s">
        <v>127</v>
      </c>
      <c r="D310" s="164"/>
      <c r="E310" s="165">
        <v>38.804850000000002</v>
      </c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2"/>
      <c r="Z310" s="152"/>
      <c r="AA310" s="152"/>
      <c r="AB310" s="152"/>
      <c r="AC310" s="152"/>
      <c r="AD310" s="152"/>
      <c r="AE310" s="152"/>
      <c r="AF310" s="152"/>
      <c r="AG310" s="152" t="s">
        <v>122</v>
      </c>
      <c r="AH310" s="152">
        <v>1</v>
      </c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">
      <c r="A311" s="159"/>
      <c r="B311" s="160"/>
      <c r="C311" s="191" t="s">
        <v>149</v>
      </c>
      <c r="D311" s="162"/>
      <c r="E311" s="163"/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2"/>
      <c r="Z311" s="152"/>
      <c r="AA311" s="152"/>
      <c r="AB311" s="152"/>
      <c r="AC311" s="152"/>
      <c r="AD311" s="152"/>
      <c r="AE311" s="152"/>
      <c r="AF311" s="152"/>
      <c r="AG311" s="152" t="s">
        <v>122</v>
      </c>
      <c r="AH311" s="152">
        <v>0</v>
      </c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">
      <c r="A312" s="159"/>
      <c r="B312" s="160"/>
      <c r="C312" s="191" t="s">
        <v>150</v>
      </c>
      <c r="D312" s="162"/>
      <c r="E312" s="163">
        <v>17.064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2"/>
      <c r="Z312" s="152"/>
      <c r="AA312" s="152"/>
      <c r="AB312" s="152"/>
      <c r="AC312" s="152"/>
      <c r="AD312" s="152"/>
      <c r="AE312" s="152"/>
      <c r="AF312" s="152"/>
      <c r="AG312" s="152" t="s">
        <v>122</v>
      </c>
      <c r="AH312" s="152">
        <v>0</v>
      </c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">
      <c r="A313" s="159"/>
      <c r="B313" s="160"/>
      <c r="C313" s="191" t="s">
        <v>151</v>
      </c>
      <c r="D313" s="162"/>
      <c r="E313" s="163">
        <v>17.64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2"/>
      <c r="Z313" s="152"/>
      <c r="AA313" s="152"/>
      <c r="AB313" s="152"/>
      <c r="AC313" s="152"/>
      <c r="AD313" s="152"/>
      <c r="AE313" s="152"/>
      <c r="AF313" s="152"/>
      <c r="AG313" s="152" t="s">
        <v>122</v>
      </c>
      <c r="AH313" s="152">
        <v>0</v>
      </c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">
      <c r="A314" s="159"/>
      <c r="B314" s="160"/>
      <c r="C314" s="191" t="s">
        <v>152</v>
      </c>
      <c r="D314" s="162"/>
      <c r="E314" s="163">
        <v>18.72</v>
      </c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2"/>
      <c r="Z314" s="152"/>
      <c r="AA314" s="152"/>
      <c r="AB314" s="152"/>
      <c r="AC314" s="152"/>
      <c r="AD314" s="152"/>
      <c r="AE314" s="152"/>
      <c r="AF314" s="152"/>
      <c r="AG314" s="152" t="s">
        <v>122</v>
      </c>
      <c r="AH314" s="152">
        <v>0</v>
      </c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">
      <c r="A315" s="159"/>
      <c r="B315" s="160"/>
      <c r="C315" s="191" t="s">
        <v>153</v>
      </c>
      <c r="D315" s="162"/>
      <c r="E315" s="163">
        <v>26.123999999999999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2"/>
      <c r="Z315" s="152"/>
      <c r="AA315" s="152"/>
      <c r="AB315" s="152"/>
      <c r="AC315" s="152"/>
      <c r="AD315" s="152"/>
      <c r="AE315" s="152"/>
      <c r="AF315" s="152"/>
      <c r="AG315" s="152" t="s">
        <v>122</v>
      </c>
      <c r="AH315" s="152">
        <v>0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">
      <c r="A316" s="159"/>
      <c r="B316" s="160"/>
      <c r="C316" s="191" t="s">
        <v>154</v>
      </c>
      <c r="D316" s="162"/>
      <c r="E316" s="163">
        <v>36.192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2"/>
      <c r="Z316" s="152"/>
      <c r="AA316" s="152"/>
      <c r="AB316" s="152"/>
      <c r="AC316" s="152"/>
      <c r="AD316" s="152"/>
      <c r="AE316" s="152"/>
      <c r="AF316" s="152"/>
      <c r="AG316" s="152" t="s">
        <v>122</v>
      </c>
      <c r="AH316" s="152">
        <v>0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">
      <c r="A317" s="159"/>
      <c r="B317" s="160"/>
      <c r="C317" s="191" t="s">
        <v>155</v>
      </c>
      <c r="D317" s="162"/>
      <c r="E317" s="163">
        <v>37.92</v>
      </c>
      <c r="F317" s="161"/>
      <c r="G317" s="161"/>
      <c r="H317" s="161"/>
      <c r="I317" s="161"/>
      <c r="J317" s="161"/>
      <c r="K317" s="161"/>
      <c r="L317" s="161"/>
      <c r="M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  <c r="Y317" s="152"/>
      <c r="Z317" s="152"/>
      <c r="AA317" s="152"/>
      <c r="AB317" s="152"/>
      <c r="AC317" s="152"/>
      <c r="AD317" s="152"/>
      <c r="AE317" s="152"/>
      <c r="AF317" s="152"/>
      <c r="AG317" s="152" t="s">
        <v>122</v>
      </c>
      <c r="AH317" s="152">
        <v>0</v>
      </c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">
      <c r="A318" s="159"/>
      <c r="B318" s="160"/>
      <c r="C318" s="191" t="s">
        <v>156</v>
      </c>
      <c r="D318" s="162"/>
      <c r="E318" s="163">
        <v>33.216000000000001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52"/>
      <c r="Z318" s="152"/>
      <c r="AA318" s="152"/>
      <c r="AB318" s="152"/>
      <c r="AC318" s="152"/>
      <c r="AD318" s="152"/>
      <c r="AE318" s="152"/>
      <c r="AF318" s="152"/>
      <c r="AG318" s="152" t="s">
        <v>122</v>
      </c>
      <c r="AH318" s="152">
        <v>0</v>
      </c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">
      <c r="A319" s="159"/>
      <c r="B319" s="160"/>
      <c r="C319" s="191" t="s">
        <v>157</v>
      </c>
      <c r="D319" s="162"/>
      <c r="E319" s="163">
        <v>14</v>
      </c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2"/>
      <c r="Z319" s="152"/>
      <c r="AA319" s="152"/>
      <c r="AB319" s="152"/>
      <c r="AC319" s="152"/>
      <c r="AD319" s="152"/>
      <c r="AE319" s="152"/>
      <c r="AF319" s="152"/>
      <c r="AG319" s="152" t="s">
        <v>122</v>
      </c>
      <c r="AH319" s="152">
        <v>0</v>
      </c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">
      <c r="A320" s="159"/>
      <c r="B320" s="160"/>
      <c r="C320" s="191" t="s">
        <v>158</v>
      </c>
      <c r="D320" s="162"/>
      <c r="E320" s="163">
        <v>11.64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2"/>
      <c r="Z320" s="152"/>
      <c r="AA320" s="152"/>
      <c r="AB320" s="152"/>
      <c r="AC320" s="152"/>
      <c r="AD320" s="152"/>
      <c r="AE320" s="152"/>
      <c r="AF320" s="152"/>
      <c r="AG320" s="152" t="s">
        <v>122</v>
      </c>
      <c r="AH320" s="152">
        <v>0</v>
      </c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">
      <c r="A321" s="159"/>
      <c r="B321" s="160"/>
      <c r="C321" s="191" t="s">
        <v>159</v>
      </c>
      <c r="D321" s="162"/>
      <c r="E321" s="163">
        <v>7.335</v>
      </c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52"/>
      <c r="Z321" s="152"/>
      <c r="AA321" s="152"/>
      <c r="AB321" s="152"/>
      <c r="AC321" s="152"/>
      <c r="AD321" s="152"/>
      <c r="AE321" s="152"/>
      <c r="AF321" s="152"/>
      <c r="AG321" s="152" t="s">
        <v>122</v>
      </c>
      <c r="AH321" s="152">
        <v>0</v>
      </c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">
      <c r="A322" s="159"/>
      <c r="B322" s="160"/>
      <c r="C322" s="191" t="s">
        <v>160</v>
      </c>
      <c r="D322" s="162"/>
      <c r="E322" s="163">
        <v>14.634</v>
      </c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2"/>
      <c r="Z322" s="152"/>
      <c r="AA322" s="152"/>
      <c r="AB322" s="152"/>
      <c r="AC322" s="152"/>
      <c r="AD322" s="152"/>
      <c r="AE322" s="152"/>
      <c r="AF322" s="152"/>
      <c r="AG322" s="152" t="s">
        <v>122</v>
      </c>
      <c r="AH322" s="152">
        <v>0</v>
      </c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">
      <c r="A323" s="159"/>
      <c r="B323" s="160"/>
      <c r="C323" s="191" t="s">
        <v>161</v>
      </c>
      <c r="D323" s="162"/>
      <c r="E323" s="163">
        <v>24.335999999999999</v>
      </c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2"/>
      <c r="Z323" s="152"/>
      <c r="AA323" s="152"/>
      <c r="AB323" s="152"/>
      <c r="AC323" s="152"/>
      <c r="AD323" s="152"/>
      <c r="AE323" s="152"/>
      <c r="AF323" s="152"/>
      <c r="AG323" s="152" t="s">
        <v>122</v>
      </c>
      <c r="AH323" s="152">
        <v>0</v>
      </c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">
      <c r="A324" s="159"/>
      <c r="B324" s="160"/>
      <c r="C324" s="191" t="s">
        <v>162</v>
      </c>
      <c r="D324" s="162"/>
      <c r="E324" s="163">
        <v>28.295999999999999</v>
      </c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52"/>
      <c r="Z324" s="152"/>
      <c r="AA324" s="152"/>
      <c r="AB324" s="152"/>
      <c r="AC324" s="152"/>
      <c r="AD324" s="152"/>
      <c r="AE324" s="152"/>
      <c r="AF324" s="152"/>
      <c r="AG324" s="152" t="s">
        <v>122</v>
      </c>
      <c r="AH324" s="152">
        <v>0</v>
      </c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">
      <c r="A325" s="159"/>
      <c r="B325" s="160"/>
      <c r="C325" s="191" t="s">
        <v>163</v>
      </c>
      <c r="D325" s="162"/>
      <c r="E325" s="163">
        <v>26.712</v>
      </c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2"/>
      <c r="Z325" s="152"/>
      <c r="AA325" s="152"/>
      <c r="AB325" s="152"/>
      <c r="AC325" s="152"/>
      <c r="AD325" s="152"/>
      <c r="AE325" s="152"/>
      <c r="AF325" s="152"/>
      <c r="AG325" s="152" t="s">
        <v>122</v>
      </c>
      <c r="AH325" s="152">
        <v>0</v>
      </c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">
      <c r="A326" s="159"/>
      <c r="B326" s="160"/>
      <c r="C326" s="191" t="s">
        <v>164</v>
      </c>
      <c r="D326" s="162"/>
      <c r="E326" s="163">
        <v>18.459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2"/>
      <c r="Z326" s="152"/>
      <c r="AA326" s="152"/>
      <c r="AB326" s="152"/>
      <c r="AC326" s="152"/>
      <c r="AD326" s="152"/>
      <c r="AE326" s="152"/>
      <c r="AF326" s="152"/>
      <c r="AG326" s="152" t="s">
        <v>122</v>
      </c>
      <c r="AH326" s="152">
        <v>0</v>
      </c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">
      <c r="A327" s="159"/>
      <c r="B327" s="160"/>
      <c r="C327" s="191" t="s">
        <v>165</v>
      </c>
      <c r="D327" s="162"/>
      <c r="E327" s="163">
        <v>21.504000000000001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52"/>
      <c r="Z327" s="152"/>
      <c r="AA327" s="152"/>
      <c r="AB327" s="152"/>
      <c r="AC327" s="152"/>
      <c r="AD327" s="152"/>
      <c r="AE327" s="152"/>
      <c r="AF327" s="152"/>
      <c r="AG327" s="152" t="s">
        <v>122</v>
      </c>
      <c r="AH327" s="152">
        <v>0</v>
      </c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">
      <c r="A328" s="159"/>
      <c r="B328" s="160"/>
      <c r="C328" s="191" t="s">
        <v>166</v>
      </c>
      <c r="D328" s="162"/>
      <c r="E328" s="163">
        <v>13.013999999999999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52"/>
      <c r="Z328" s="152"/>
      <c r="AA328" s="152"/>
      <c r="AB328" s="152"/>
      <c r="AC328" s="152"/>
      <c r="AD328" s="152"/>
      <c r="AE328" s="152"/>
      <c r="AF328" s="152"/>
      <c r="AG328" s="152" t="s">
        <v>122</v>
      </c>
      <c r="AH328" s="152">
        <v>0</v>
      </c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">
      <c r="A329" s="159"/>
      <c r="B329" s="160"/>
      <c r="C329" s="191" t="s">
        <v>167</v>
      </c>
      <c r="D329" s="162"/>
      <c r="E329" s="163">
        <v>12.257999999999999</v>
      </c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52"/>
      <c r="Z329" s="152"/>
      <c r="AA329" s="152"/>
      <c r="AB329" s="152"/>
      <c r="AC329" s="152"/>
      <c r="AD329" s="152"/>
      <c r="AE329" s="152"/>
      <c r="AF329" s="152"/>
      <c r="AG329" s="152" t="s">
        <v>122</v>
      </c>
      <c r="AH329" s="152">
        <v>0</v>
      </c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">
      <c r="A330" s="159"/>
      <c r="B330" s="160"/>
      <c r="C330" s="191" t="s">
        <v>168</v>
      </c>
      <c r="D330" s="162"/>
      <c r="E330" s="163">
        <v>13.446</v>
      </c>
      <c r="F330" s="161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52"/>
      <c r="Z330" s="152"/>
      <c r="AA330" s="152"/>
      <c r="AB330" s="152"/>
      <c r="AC330" s="152"/>
      <c r="AD330" s="152"/>
      <c r="AE330" s="152"/>
      <c r="AF330" s="152"/>
      <c r="AG330" s="152" t="s">
        <v>122</v>
      </c>
      <c r="AH330" s="152">
        <v>0</v>
      </c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 x14ac:dyDescent="0.2">
      <c r="A331" s="159"/>
      <c r="B331" s="160"/>
      <c r="C331" s="191" t="s">
        <v>169</v>
      </c>
      <c r="D331" s="162"/>
      <c r="E331" s="163">
        <v>18.585000000000001</v>
      </c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52"/>
      <c r="Z331" s="152"/>
      <c r="AA331" s="152"/>
      <c r="AB331" s="152"/>
      <c r="AC331" s="152"/>
      <c r="AD331" s="152"/>
      <c r="AE331" s="152"/>
      <c r="AF331" s="152"/>
      <c r="AG331" s="152" t="s">
        <v>122</v>
      </c>
      <c r="AH331" s="152">
        <v>0</v>
      </c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">
      <c r="A332" s="159"/>
      <c r="B332" s="160"/>
      <c r="C332" s="191" t="s">
        <v>170</v>
      </c>
      <c r="D332" s="162"/>
      <c r="E332" s="163">
        <v>21.294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2"/>
      <c r="Z332" s="152"/>
      <c r="AA332" s="152"/>
      <c r="AB332" s="152"/>
      <c r="AC332" s="152"/>
      <c r="AD332" s="152"/>
      <c r="AE332" s="152"/>
      <c r="AF332" s="152"/>
      <c r="AG332" s="152" t="s">
        <v>122</v>
      </c>
      <c r="AH332" s="152">
        <v>0</v>
      </c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">
      <c r="A333" s="159"/>
      <c r="B333" s="160"/>
      <c r="C333" s="191" t="s">
        <v>171</v>
      </c>
      <c r="D333" s="162"/>
      <c r="E333" s="163">
        <v>27.72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2"/>
      <c r="Z333" s="152"/>
      <c r="AA333" s="152"/>
      <c r="AB333" s="152"/>
      <c r="AC333" s="152"/>
      <c r="AD333" s="152"/>
      <c r="AE333" s="152"/>
      <c r="AF333" s="152"/>
      <c r="AG333" s="152" t="s">
        <v>122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">
      <c r="A334" s="159"/>
      <c r="B334" s="160"/>
      <c r="C334" s="191" t="s">
        <v>172</v>
      </c>
      <c r="D334" s="162"/>
      <c r="E334" s="163">
        <v>30.456</v>
      </c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52"/>
      <c r="Z334" s="152"/>
      <c r="AA334" s="152"/>
      <c r="AB334" s="152"/>
      <c r="AC334" s="152"/>
      <c r="AD334" s="152"/>
      <c r="AE334" s="152"/>
      <c r="AF334" s="152"/>
      <c r="AG334" s="152" t="s">
        <v>122</v>
      </c>
      <c r="AH334" s="152">
        <v>0</v>
      </c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">
      <c r="A335" s="159"/>
      <c r="B335" s="160"/>
      <c r="C335" s="191" t="s">
        <v>173</v>
      </c>
      <c r="D335" s="162"/>
      <c r="E335" s="163">
        <v>32.76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2"/>
      <c r="Z335" s="152"/>
      <c r="AA335" s="152"/>
      <c r="AB335" s="152"/>
      <c r="AC335" s="152"/>
      <c r="AD335" s="152"/>
      <c r="AE335" s="152"/>
      <c r="AF335" s="152"/>
      <c r="AG335" s="152" t="s">
        <v>122</v>
      </c>
      <c r="AH335" s="152">
        <v>0</v>
      </c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">
      <c r="A336" s="159"/>
      <c r="B336" s="160"/>
      <c r="C336" s="191" t="s">
        <v>174</v>
      </c>
      <c r="D336" s="162"/>
      <c r="E336" s="163">
        <v>20.664000000000001</v>
      </c>
      <c r="F336" s="161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  <c r="Y336" s="152"/>
      <c r="Z336" s="152"/>
      <c r="AA336" s="152"/>
      <c r="AB336" s="152"/>
      <c r="AC336" s="152"/>
      <c r="AD336" s="152"/>
      <c r="AE336" s="152"/>
      <c r="AF336" s="152"/>
      <c r="AG336" s="152" t="s">
        <v>122</v>
      </c>
      <c r="AH336" s="152">
        <v>0</v>
      </c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">
      <c r="A337" s="159"/>
      <c r="B337" s="160"/>
      <c r="C337" s="191" t="s">
        <v>175</v>
      </c>
      <c r="D337" s="162"/>
      <c r="E337" s="163">
        <v>17.199000000000002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2"/>
      <c r="Z337" s="152"/>
      <c r="AA337" s="152"/>
      <c r="AB337" s="152"/>
      <c r="AC337" s="152"/>
      <c r="AD337" s="152"/>
      <c r="AE337" s="152"/>
      <c r="AF337" s="152"/>
      <c r="AG337" s="152" t="s">
        <v>122</v>
      </c>
      <c r="AH337" s="152">
        <v>0</v>
      </c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 x14ac:dyDescent="0.2">
      <c r="A338" s="159"/>
      <c r="B338" s="160"/>
      <c r="C338" s="191" t="s">
        <v>176</v>
      </c>
      <c r="D338" s="162"/>
      <c r="E338" s="163">
        <v>12.582000000000001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52"/>
      <c r="Z338" s="152"/>
      <c r="AA338" s="152"/>
      <c r="AB338" s="152"/>
      <c r="AC338" s="152"/>
      <c r="AD338" s="152"/>
      <c r="AE338" s="152"/>
      <c r="AF338" s="152"/>
      <c r="AG338" s="152" t="s">
        <v>122</v>
      </c>
      <c r="AH338" s="152">
        <v>0</v>
      </c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 x14ac:dyDescent="0.2">
      <c r="A339" s="159"/>
      <c r="B339" s="160"/>
      <c r="C339" s="191" t="s">
        <v>177</v>
      </c>
      <c r="D339" s="162"/>
      <c r="E339" s="163">
        <v>18.216000000000001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52"/>
      <c r="Z339" s="152"/>
      <c r="AA339" s="152"/>
      <c r="AB339" s="152"/>
      <c r="AC339" s="152"/>
      <c r="AD339" s="152"/>
      <c r="AE339" s="152"/>
      <c r="AF339" s="152"/>
      <c r="AG339" s="152" t="s">
        <v>122</v>
      </c>
      <c r="AH339" s="152">
        <v>0</v>
      </c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">
      <c r="A340" s="159"/>
      <c r="B340" s="160"/>
      <c r="C340" s="191" t="s">
        <v>178</v>
      </c>
      <c r="D340" s="162"/>
      <c r="E340" s="163">
        <v>28.308</v>
      </c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52"/>
      <c r="Z340" s="152"/>
      <c r="AA340" s="152"/>
      <c r="AB340" s="152"/>
      <c r="AC340" s="152"/>
      <c r="AD340" s="152"/>
      <c r="AE340" s="152"/>
      <c r="AF340" s="152"/>
      <c r="AG340" s="152" t="s">
        <v>122</v>
      </c>
      <c r="AH340" s="152">
        <v>0</v>
      </c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 x14ac:dyDescent="0.2">
      <c r="A341" s="159"/>
      <c r="B341" s="160"/>
      <c r="C341" s="191" t="s">
        <v>179</v>
      </c>
      <c r="D341" s="162"/>
      <c r="E341" s="163">
        <v>13.337999999999999</v>
      </c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52"/>
      <c r="Z341" s="152"/>
      <c r="AA341" s="152"/>
      <c r="AB341" s="152"/>
      <c r="AC341" s="152"/>
      <c r="AD341" s="152"/>
      <c r="AE341" s="152"/>
      <c r="AF341" s="152"/>
      <c r="AG341" s="152" t="s">
        <v>122</v>
      </c>
      <c r="AH341" s="152">
        <v>0</v>
      </c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1" x14ac:dyDescent="0.2">
      <c r="A342" s="159"/>
      <c r="B342" s="160"/>
      <c r="C342" s="191" t="s">
        <v>180</v>
      </c>
      <c r="D342" s="162"/>
      <c r="E342" s="163">
        <v>16.946999999999999</v>
      </c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52"/>
      <c r="Z342" s="152"/>
      <c r="AA342" s="152"/>
      <c r="AB342" s="152"/>
      <c r="AC342" s="152"/>
      <c r="AD342" s="152"/>
      <c r="AE342" s="152"/>
      <c r="AF342" s="152"/>
      <c r="AG342" s="152" t="s">
        <v>122</v>
      </c>
      <c r="AH342" s="152">
        <v>0</v>
      </c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">
      <c r="A343" s="159"/>
      <c r="B343" s="160"/>
      <c r="C343" s="191" t="s">
        <v>181</v>
      </c>
      <c r="D343" s="162"/>
      <c r="E343" s="163">
        <v>32.688000000000002</v>
      </c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52"/>
      <c r="Z343" s="152"/>
      <c r="AA343" s="152"/>
      <c r="AB343" s="152"/>
      <c r="AC343" s="152"/>
      <c r="AD343" s="152"/>
      <c r="AE343" s="152"/>
      <c r="AF343" s="152"/>
      <c r="AG343" s="152" t="s">
        <v>122</v>
      </c>
      <c r="AH343" s="152">
        <v>0</v>
      </c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 x14ac:dyDescent="0.2">
      <c r="A344" s="159"/>
      <c r="B344" s="160"/>
      <c r="C344" s="191" t="s">
        <v>182</v>
      </c>
      <c r="D344" s="162"/>
      <c r="E344" s="163">
        <v>39.508000000000003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52"/>
      <c r="Z344" s="152"/>
      <c r="AA344" s="152"/>
      <c r="AB344" s="152"/>
      <c r="AC344" s="152"/>
      <c r="AD344" s="152"/>
      <c r="AE344" s="152"/>
      <c r="AF344" s="152"/>
      <c r="AG344" s="152" t="s">
        <v>122</v>
      </c>
      <c r="AH344" s="152">
        <v>0</v>
      </c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">
      <c r="A345" s="159"/>
      <c r="B345" s="160"/>
      <c r="C345" s="191" t="s">
        <v>183</v>
      </c>
      <c r="D345" s="162"/>
      <c r="E345" s="163">
        <v>26.04</v>
      </c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52"/>
      <c r="Z345" s="152"/>
      <c r="AA345" s="152"/>
      <c r="AB345" s="152"/>
      <c r="AC345" s="152"/>
      <c r="AD345" s="152"/>
      <c r="AE345" s="152"/>
      <c r="AF345" s="152"/>
      <c r="AG345" s="152" t="s">
        <v>122</v>
      </c>
      <c r="AH345" s="152">
        <v>0</v>
      </c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">
      <c r="A346" s="159"/>
      <c r="B346" s="160"/>
      <c r="C346" s="191" t="s">
        <v>184</v>
      </c>
      <c r="D346" s="162"/>
      <c r="E346" s="163">
        <v>30.672000000000001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52"/>
      <c r="Z346" s="152"/>
      <c r="AA346" s="152"/>
      <c r="AB346" s="152"/>
      <c r="AC346" s="152"/>
      <c r="AD346" s="152"/>
      <c r="AE346" s="152"/>
      <c r="AF346" s="152"/>
      <c r="AG346" s="152" t="s">
        <v>122</v>
      </c>
      <c r="AH346" s="152">
        <v>0</v>
      </c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">
      <c r="A347" s="159"/>
      <c r="B347" s="160"/>
      <c r="C347" s="191" t="s">
        <v>185</v>
      </c>
      <c r="D347" s="162"/>
      <c r="E347" s="163">
        <v>28.007999999999999</v>
      </c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52"/>
      <c r="Z347" s="152"/>
      <c r="AA347" s="152"/>
      <c r="AB347" s="152"/>
      <c r="AC347" s="152"/>
      <c r="AD347" s="152"/>
      <c r="AE347" s="152"/>
      <c r="AF347" s="152"/>
      <c r="AG347" s="152" t="s">
        <v>122</v>
      </c>
      <c r="AH347" s="152">
        <v>0</v>
      </c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">
      <c r="A348" s="159"/>
      <c r="B348" s="160"/>
      <c r="C348" s="191" t="s">
        <v>186</v>
      </c>
      <c r="D348" s="162"/>
      <c r="E348" s="163">
        <v>26.558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2"/>
      <c r="Z348" s="152"/>
      <c r="AA348" s="152"/>
      <c r="AB348" s="152"/>
      <c r="AC348" s="152"/>
      <c r="AD348" s="152"/>
      <c r="AE348" s="152"/>
      <c r="AF348" s="152"/>
      <c r="AG348" s="152" t="s">
        <v>122</v>
      </c>
      <c r="AH348" s="152">
        <v>0</v>
      </c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">
      <c r="A349" s="159"/>
      <c r="B349" s="160"/>
      <c r="C349" s="191" t="s">
        <v>187</v>
      </c>
      <c r="D349" s="162"/>
      <c r="E349" s="163">
        <v>19.277999999999999</v>
      </c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  <c r="Y349" s="152"/>
      <c r="Z349" s="152"/>
      <c r="AA349" s="152"/>
      <c r="AB349" s="152"/>
      <c r="AC349" s="152"/>
      <c r="AD349" s="152"/>
      <c r="AE349" s="152"/>
      <c r="AF349" s="152"/>
      <c r="AG349" s="152" t="s">
        <v>122</v>
      </c>
      <c r="AH349" s="152">
        <v>0</v>
      </c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1" x14ac:dyDescent="0.2">
      <c r="A350" s="159"/>
      <c r="B350" s="160"/>
      <c r="C350" s="191" t="s">
        <v>188</v>
      </c>
      <c r="D350" s="162"/>
      <c r="E350" s="163">
        <v>21.15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52"/>
      <c r="Z350" s="152"/>
      <c r="AA350" s="152"/>
      <c r="AB350" s="152"/>
      <c r="AC350" s="152"/>
      <c r="AD350" s="152"/>
      <c r="AE350" s="152"/>
      <c r="AF350" s="152"/>
      <c r="AG350" s="152" t="s">
        <v>122</v>
      </c>
      <c r="AH350" s="152">
        <v>0</v>
      </c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1" x14ac:dyDescent="0.2">
      <c r="A351" s="159"/>
      <c r="B351" s="160"/>
      <c r="C351" s="192" t="s">
        <v>127</v>
      </c>
      <c r="D351" s="164"/>
      <c r="E351" s="165">
        <v>874.48099999999999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52"/>
      <c r="Z351" s="152"/>
      <c r="AA351" s="152"/>
      <c r="AB351" s="152"/>
      <c r="AC351" s="152"/>
      <c r="AD351" s="152"/>
      <c r="AE351" s="152"/>
      <c r="AF351" s="152"/>
      <c r="AG351" s="152" t="s">
        <v>122</v>
      </c>
      <c r="AH351" s="152">
        <v>1</v>
      </c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1" x14ac:dyDescent="0.2">
      <c r="A352" s="159"/>
      <c r="B352" s="160"/>
      <c r="C352" s="191" t="s">
        <v>213</v>
      </c>
      <c r="D352" s="162"/>
      <c r="E352" s="163">
        <v>-865.73618999999997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52"/>
      <c r="Z352" s="152"/>
      <c r="AA352" s="152"/>
      <c r="AB352" s="152"/>
      <c r="AC352" s="152"/>
      <c r="AD352" s="152"/>
      <c r="AE352" s="152"/>
      <c r="AF352" s="152"/>
      <c r="AG352" s="152" t="s">
        <v>122</v>
      </c>
      <c r="AH352" s="152">
        <v>0</v>
      </c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">
      <c r="A353" s="159"/>
      <c r="B353" s="160"/>
      <c r="C353" s="192" t="s">
        <v>127</v>
      </c>
      <c r="D353" s="164"/>
      <c r="E353" s="165">
        <v>-865.73618999999997</v>
      </c>
      <c r="F353" s="161"/>
      <c r="G353" s="161"/>
      <c r="H353" s="161"/>
      <c r="I353" s="161"/>
      <c r="J353" s="161"/>
      <c r="K353" s="161"/>
      <c r="L353" s="161"/>
      <c r="M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  <c r="Y353" s="152"/>
      <c r="Z353" s="152"/>
      <c r="AA353" s="152"/>
      <c r="AB353" s="152"/>
      <c r="AC353" s="152"/>
      <c r="AD353" s="152"/>
      <c r="AE353" s="152"/>
      <c r="AF353" s="152"/>
      <c r="AG353" s="152" t="s">
        <v>122</v>
      </c>
      <c r="AH353" s="152">
        <v>1</v>
      </c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ht="22.5" outlineLevel="1" x14ac:dyDescent="0.2">
      <c r="A354" s="173">
        <v>18</v>
      </c>
      <c r="B354" s="174" t="s">
        <v>214</v>
      </c>
      <c r="C354" s="190" t="s">
        <v>215</v>
      </c>
      <c r="D354" s="175" t="s">
        <v>216</v>
      </c>
      <c r="E354" s="176">
        <v>415.61</v>
      </c>
      <c r="F354" s="177"/>
      <c r="G354" s="178">
        <f>ROUND(E354*F354,2)</f>
        <v>0</v>
      </c>
      <c r="H354" s="177"/>
      <c r="I354" s="178">
        <f>ROUND(E354*H354,2)</f>
        <v>0</v>
      </c>
      <c r="J354" s="177"/>
      <c r="K354" s="178">
        <f>ROUND(E354*J354,2)</f>
        <v>0</v>
      </c>
      <c r="L354" s="178">
        <v>21</v>
      </c>
      <c r="M354" s="178">
        <f>G354*(1+L354/100)</f>
        <v>0</v>
      </c>
      <c r="N354" s="178">
        <v>9.8999999999999999E-4</v>
      </c>
      <c r="O354" s="178">
        <f>ROUND(E354*N354,2)</f>
        <v>0.41</v>
      </c>
      <c r="P354" s="178">
        <v>0</v>
      </c>
      <c r="Q354" s="178">
        <f>ROUND(E354*P354,2)</f>
        <v>0</v>
      </c>
      <c r="R354" s="178" t="s">
        <v>104</v>
      </c>
      <c r="S354" s="178" t="s">
        <v>105</v>
      </c>
      <c r="T354" s="179" t="s">
        <v>105</v>
      </c>
      <c r="U354" s="161">
        <v>0.24</v>
      </c>
      <c r="V354" s="161">
        <f>ROUND(E354*U354,2)</f>
        <v>99.75</v>
      </c>
      <c r="W354" s="161"/>
      <c r="X354" s="161" t="s">
        <v>106</v>
      </c>
      <c r="Y354" s="152"/>
      <c r="Z354" s="152"/>
      <c r="AA354" s="152"/>
      <c r="AB354" s="152"/>
      <c r="AC354" s="152"/>
      <c r="AD354" s="152"/>
      <c r="AE354" s="152"/>
      <c r="AF354" s="152"/>
      <c r="AG354" s="152" t="s">
        <v>137</v>
      </c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">
      <c r="A355" s="159"/>
      <c r="B355" s="160"/>
      <c r="C355" s="248" t="s">
        <v>217</v>
      </c>
      <c r="D355" s="249"/>
      <c r="E355" s="249"/>
      <c r="F355" s="249"/>
      <c r="G355" s="249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52"/>
      <c r="Z355" s="152"/>
      <c r="AA355" s="152"/>
      <c r="AB355" s="152"/>
      <c r="AC355" s="152"/>
      <c r="AD355" s="152"/>
      <c r="AE355" s="152"/>
      <c r="AF355" s="152"/>
      <c r="AG355" s="152" t="s">
        <v>109</v>
      </c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">
      <c r="A356" s="159"/>
      <c r="B356" s="160"/>
      <c r="C356" s="191" t="s">
        <v>218</v>
      </c>
      <c r="D356" s="162"/>
      <c r="E356" s="163">
        <v>27.61</v>
      </c>
      <c r="F356" s="161"/>
      <c r="G356" s="161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  <c r="Y356" s="152"/>
      <c r="Z356" s="152"/>
      <c r="AA356" s="152"/>
      <c r="AB356" s="152"/>
      <c r="AC356" s="152"/>
      <c r="AD356" s="152"/>
      <c r="AE356" s="152"/>
      <c r="AF356" s="152"/>
      <c r="AG356" s="152" t="s">
        <v>122</v>
      </c>
      <c r="AH356" s="152">
        <v>0</v>
      </c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 x14ac:dyDescent="0.2">
      <c r="A357" s="159"/>
      <c r="B357" s="160"/>
      <c r="C357" s="191" t="s">
        <v>219</v>
      </c>
      <c r="D357" s="162"/>
      <c r="E357" s="163">
        <v>96</v>
      </c>
      <c r="F357" s="161"/>
      <c r="G357" s="161"/>
      <c r="H357" s="161"/>
      <c r="I357" s="161"/>
      <c r="J357" s="161"/>
      <c r="K357" s="161"/>
      <c r="L357" s="161"/>
      <c r="M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  <c r="Y357" s="152"/>
      <c r="Z357" s="152"/>
      <c r="AA357" s="152"/>
      <c r="AB357" s="152"/>
      <c r="AC357" s="152"/>
      <c r="AD357" s="152"/>
      <c r="AE357" s="152"/>
      <c r="AF357" s="152"/>
      <c r="AG357" s="152" t="s">
        <v>122</v>
      </c>
      <c r="AH357" s="152">
        <v>0</v>
      </c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">
      <c r="A358" s="159"/>
      <c r="B358" s="160"/>
      <c r="C358" s="191" t="s">
        <v>220</v>
      </c>
      <c r="D358" s="162"/>
      <c r="E358" s="163">
        <v>36</v>
      </c>
      <c r="F358" s="161"/>
      <c r="G358" s="161"/>
      <c r="H358" s="161"/>
      <c r="I358" s="161"/>
      <c r="J358" s="161"/>
      <c r="K358" s="161"/>
      <c r="L358" s="161"/>
      <c r="M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  <c r="Y358" s="152"/>
      <c r="Z358" s="152"/>
      <c r="AA358" s="152"/>
      <c r="AB358" s="152"/>
      <c r="AC358" s="152"/>
      <c r="AD358" s="152"/>
      <c r="AE358" s="152"/>
      <c r="AF358" s="152"/>
      <c r="AG358" s="152" t="s">
        <v>122</v>
      </c>
      <c r="AH358" s="152">
        <v>0</v>
      </c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 x14ac:dyDescent="0.2">
      <c r="A359" s="159"/>
      <c r="B359" s="160"/>
      <c r="C359" s="191" t="s">
        <v>221</v>
      </c>
      <c r="D359" s="162"/>
      <c r="E359" s="163">
        <v>28</v>
      </c>
      <c r="F359" s="161"/>
      <c r="G359" s="161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  <c r="Y359" s="152"/>
      <c r="Z359" s="152"/>
      <c r="AA359" s="152"/>
      <c r="AB359" s="152"/>
      <c r="AC359" s="152"/>
      <c r="AD359" s="152"/>
      <c r="AE359" s="152"/>
      <c r="AF359" s="152"/>
      <c r="AG359" s="152" t="s">
        <v>122</v>
      </c>
      <c r="AH359" s="152">
        <v>0</v>
      </c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 x14ac:dyDescent="0.2">
      <c r="A360" s="159"/>
      <c r="B360" s="160"/>
      <c r="C360" s="191" t="s">
        <v>222</v>
      </c>
      <c r="D360" s="162"/>
      <c r="E360" s="163">
        <v>72</v>
      </c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52"/>
      <c r="Z360" s="152"/>
      <c r="AA360" s="152"/>
      <c r="AB360" s="152"/>
      <c r="AC360" s="152"/>
      <c r="AD360" s="152"/>
      <c r="AE360" s="152"/>
      <c r="AF360" s="152"/>
      <c r="AG360" s="152" t="s">
        <v>122</v>
      </c>
      <c r="AH360" s="152">
        <v>0</v>
      </c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 x14ac:dyDescent="0.2">
      <c r="A361" s="159"/>
      <c r="B361" s="160"/>
      <c r="C361" s="191" t="s">
        <v>223</v>
      </c>
      <c r="D361" s="162"/>
      <c r="E361" s="163">
        <v>72</v>
      </c>
      <c r="F361" s="161"/>
      <c r="G361" s="161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52"/>
      <c r="Z361" s="152"/>
      <c r="AA361" s="152"/>
      <c r="AB361" s="152"/>
      <c r="AC361" s="152"/>
      <c r="AD361" s="152"/>
      <c r="AE361" s="152"/>
      <c r="AF361" s="152"/>
      <c r="AG361" s="152" t="s">
        <v>122</v>
      </c>
      <c r="AH361" s="152">
        <v>0</v>
      </c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 x14ac:dyDescent="0.2">
      <c r="A362" s="159"/>
      <c r="B362" s="160"/>
      <c r="C362" s="191" t="s">
        <v>224</v>
      </c>
      <c r="D362" s="162"/>
      <c r="E362" s="163">
        <v>54</v>
      </c>
      <c r="F362" s="161"/>
      <c r="G362" s="161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  <c r="Y362" s="152"/>
      <c r="Z362" s="152"/>
      <c r="AA362" s="152"/>
      <c r="AB362" s="152"/>
      <c r="AC362" s="152"/>
      <c r="AD362" s="152"/>
      <c r="AE362" s="152"/>
      <c r="AF362" s="152"/>
      <c r="AG362" s="152" t="s">
        <v>122</v>
      </c>
      <c r="AH362" s="152">
        <v>0</v>
      </c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 x14ac:dyDescent="0.2">
      <c r="A363" s="159"/>
      <c r="B363" s="160"/>
      <c r="C363" s="191" t="s">
        <v>225</v>
      </c>
      <c r="D363" s="162"/>
      <c r="E363" s="163">
        <v>30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2"/>
      <c r="Z363" s="152"/>
      <c r="AA363" s="152"/>
      <c r="AB363" s="152"/>
      <c r="AC363" s="152"/>
      <c r="AD363" s="152"/>
      <c r="AE363" s="152"/>
      <c r="AF363" s="152"/>
      <c r="AG363" s="152" t="s">
        <v>122</v>
      </c>
      <c r="AH363" s="152">
        <v>0</v>
      </c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ht="22.5" outlineLevel="1" x14ac:dyDescent="0.2">
      <c r="A364" s="173">
        <v>19</v>
      </c>
      <c r="B364" s="174" t="s">
        <v>226</v>
      </c>
      <c r="C364" s="190" t="s">
        <v>227</v>
      </c>
      <c r="D364" s="175" t="s">
        <v>216</v>
      </c>
      <c r="E364" s="176">
        <v>4391</v>
      </c>
      <c r="F364" s="177"/>
      <c r="G364" s="178">
        <f>ROUND(E364*F364,2)</f>
        <v>0</v>
      </c>
      <c r="H364" s="177"/>
      <c r="I364" s="178">
        <f>ROUND(E364*H364,2)</f>
        <v>0</v>
      </c>
      <c r="J364" s="177"/>
      <c r="K364" s="178">
        <f>ROUND(E364*J364,2)</f>
        <v>0</v>
      </c>
      <c r="L364" s="178">
        <v>21</v>
      </c>
      <c r="M364" s="178">
        <f>G364*(1+L364/100)</f>
        <v>0</v>
      </c>
      <c r="N364" s="178">
        <v>8.5999999999999998E-4</v>
      </c>
      <c r="O364" s="178">
        <f>ROUND(E364*N364,2)</f>
        <v>3.78</v>
      </c>
      <c r="P364" s="178">
        <v>0</v>
      </c>
      <c r="Q364" s="178">
        <f>ROUND(E364*P364,2)</f>
        <v>0</v>
      </c>
      <c r="R364" s="178" t="s">
        <v>104</v>
      </c>
      <c r="S364" s="178" t="s">
        <v>105</v>
      </c>
      <c r="T364" s="179" t="s">
        <v>105</v>
      </c>
      <c r="U364" s="161">
        <v>0.48</v>
      </c>
      <c r="V364" s="161">
        <f>ROUND(E364*U364,2)</f>
        <v>2107.6799999999998</v>
      </c>
      <c r="W364" s="161"/>
      <c r="X364" s="161" t="s">
        <v>106</v>
      </c>
      <c r="Y364" s="152"/>
      <c r="Z364" s="152"/>
      <c r="AA364" s="152"/>
      <c r="AB364" s="152"/>
      <c r="AC364" s="152"/>
      <c r="AD364" s="152"/>
      <c r="AE364" s="152"/>
      <c r="AF364" s="152"/>
      <c r="AG364" s="152" t="s">
        <v>137</v>
      </c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 x14ac:dyDescent="0.2">
      <c r="A365" s="159"/>
      <c r="B365" s="160"/>
      <c r="C365" s="248" t="s">
        <v>217</v>
      </c>
      <c r="D365" s="249"/>
      <c r="E365" s="249"/>
      <c r="F365" s="249"/>
      <c r="G365" s="249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52"/>
      <c r="Z365" s="152"/>
      <c r="AA365" s="152"/>
      <c r="AB365" s="152"/>
      <c r="AC365" s="152"/>
      <c r="AD365" s="152"/>
      <c r="AE365" s="152"/>
      <c r="AF365" s="152"/>
      <c r="AG365" s="152" t="s">
        <v>109</v>
      </c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 x14ac:dyDescent="0.2">
      <c r="A366" s="159"/>
      <c r="B366" s="160"/>
      <c r="C366" s="191" t="s">
        <v>228</v>
      </c>
      <c r="D366" s="162"/>
      <c r="E366" s="163">
        <v>3866</v>
      </c>
      <c r="F366" s="161"/>
      <c r="G366" s="161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  <c r="Y366" s="152"/>
      <c r="Z366" s="152"/>
      <c r="AA366" s="152"/>
      <c r="AB366" s="152"/>
      <c r="AC366" s="152"/>
      <c r="AD366" s="152"/>
      <c r="AE366" s="152"/>
      <c r="AF366" s="152"/>
      <c r="AG366" s="152" t="s">
        <v>122</v>
      </c>
      <c r="AH366" s="152">
        <v>0</v>
      </c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 x14ac:dyDescent="0.2">
      <c r="A367" s="159"/>
      <c r="B367" s="160"/>
      <c r="C367" s="191" t="s">
        <v>229</v>
      </c>
      <c r="D367" s="162"/>
      <c r="E367" s="163">
        <v>180</v>
      </c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  <c r="Y367" s="152"/>
      <c r="Z367" s="152"/>
      <c r="AA367" s="152"/>
      <c r="AB367" s="152"/>
      <c r="AC367" s="152"/>
      <c r="AD367" s="152"/>
      <c r="AE367" s="152"/>
      <c r="AF367" s="152"/>
      <c r="AG367" s="152" t="s">
        <v>122</v>
      </c>
      <c r="AH367" s="152">
        <v>0</v>
      </c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 x14ac:dyDescent="0.2">
      <c r="A368" s="159"/>
      <c r="B368" s="160"/>
      <c r="C368" s="191" t="s">
        <v>230</v>
      </c>
      <c r="D368" s="162"/>
      <c r="E368" s="163">
        <v>108</v>
      </c>
      <c r="F368" s="161"/>
      <c r="G368" s="161"/>
      <c r="H368" s="161"/>
      <c r="I368" s="161"/>
      <c r="J368" s="161"/>
      <c r="K368" s="161"/>
      <c r="L368" s="161"/>
      <c r="M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61"/>
      <c r="Y368" s="152"/>
      <c r="Z368" s="152"/>
      <c r="AA368" s="152"/>
      <c r="AB368" s="152"/>
      <c r="AC368" s="152"/>
      <c r="AD368" s="152"/>
      <c r="AE368" s="152"/>
      <c r="AF368" s="152"/>
      <c r="AG368" s="152" t="s">
        <v>122</v>
      </c>
      <c r="AH368" s="152">
        <v>0</v>
      </c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">
      <c r="A369" s="159"/>
      <c r="B369" s="160"/>
      <c r="C369" s="191" t="s">
        <v>231</v>
      </c>
      <c r="D369" s="162"/>
      <c r="E369" s="163">
        <v>81</v>
      </c>
      <c r="F369" s="161"/>
      <c r="G369" s="161"/>
      <c r="H369" s="161"/>
      <c r="I369" s="161"/>
      <c r="J369" s="161"/>
      <c r="K369" s="161"/>
      <c r="L369" s="161"/>
      <c r="M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  <c r="Y369" s="152"/>
      <c r="Z369" s="152"/>
      <c r="AA369" s="152"/>
      <c r="AB369" s="152"/>
      <c r="AC369" s="152"/>
      <c r="AD369" s="152"/>
      <c r="AE369" s="152"/>
      <c r="AF369" s="152"/>
      <c r="AG369" s="152" t="s">
        <v>122</v>
      </c>
      <c r="AH369" s="152">
        <v>0</v>
      </c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 x14ac:dyDescent="0.2">
      <c r="A370" s="159"/>
      <c r="B370" s="160"/>
      <c r="C370" s="191" t="s">
        <v>232</v>
      </c>
      <c r="D370" s="162"/>
      <c r="E370" s="163">
        <v>51</v>
      </c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  <c r="Y370" s="152"/>
      <c r="Z370" s="152"/>
      <c r="AA370" s="152"/>
      <c r="AB370" s="152"/>
      <c r="AC370" s="152"/>
      <c r="AD370" s="152"/>
      <c r="AE370" s="152"/>
      <c r="AF370" s="152"/>
      <c r="AG370" s="152" t="s">
        <v>122</v>
      </c>
      <c r="AH370" s="152">
        <v>0</v>
      </c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 x14ac:dyDescent="0.2">
      <c r="A371" s="159"/>
      <c r="B371" s="160"/>
      <c r="C371" s="191" t="s">
        <v>233</v>
      </c>
      <c r="D371" s="162"/>
      <c r="E371" s="163">
        <v>36</v>
      </c>
      <c r="F371" s="161"/>
      <c r="G371" s="161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  <c r="Y371" s="152"/>
      <c r="Z371" s="152"/>
      <c r="AA371" s="152"/>
      <c r="AB371" s="152"/>
      <c r="AC371" s="152"/>
      <c r="AD371" s="152"/>
      <c r="AE371" s="152"/>
      <c r="AF371" s="152"/>
      <c r="AG371" s="152" t="s">
        <v>122</v>
      </c>
      <c r="AH371" s="152">
        <v>0</v>
      </c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 x14ac:dyDescent="0.2">
      <c r="A372" s="159"/>
      <c r="B372" s="160"/>
      <c r="C372" s="191" t="s">
        <v>234</v>
      </c>
      <c r="D372" s="162"/>
      <c r="E372" s="163">
        <v>42</v>
      </c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  <c r="Y372" s="152"/>
      <c r="Z372" s="152"/>
      <c r="AA372" s="152"/>
      <c r="AB372" s="152"/>
      <c r="AC372" s="152"/>
      <c r="AD372" s="152"/>
      <c r="AE372" s="152"/>
      <c r="AF372" s="152"/>
      <c r="AG372" s="152" t="s">
        <v>122</v>
      </c>
      <c r="AH372" s="152">
        <v>0</v>
      </c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1" x14ac:dyDescent="0.2">
      <c r="A373" s="159"/>
      <c r="B373" s="160"/>
      <c r="C373" s="191" t="s">
        <v>235</v>
      </c>
      <c r="D373" s="162"/>
      <c r="E373" s="163">
        <v>27</v>
      </c>
      <c r="F373" s="161"/>
      <c r="G373" s="161"/>
      <c r="H373" s="161"/>
      <c r="I373" s="161"/>
      <c r="J373" s="161"/>
      <c r="K373" s="161"/>
      <c r="L373" s="161"/>
      <c r="M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  <c r="Y373" s="152"/>
      <c r="Z373" s="152"/>
      <c r="AA373" s="152"/>
      <c r="AB373" s="152"/>
      <c r="AC373" s="152"/>
      <c r="AD373" s="152"/>
      <c r="AE373" s="152"/>
      <c r="AF373" s="152"/>
      <c r="AG373" s="152" t="s">
        <v>122</v>
      </c>
      <c r="AH373" s="152">
        <v>0</v>
      </c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ht="22.5" outlineLevel="1" x14ac:dyDescent="0.2">
      <c r="A374" s="173">
        <v>20</v>
      </c>
      <c r="B374" s="174" t="s">
        <v>236</v>
      </c>
      <c r="C374" s="190" t="s">
        <v>237</v>
      </c>
      <c r="D374" s="175" t="s">
        <v>216</v>
      </c>
      <c r="E374" s="176">
        <v>1414.03</v>
      </c>
      <c r="F374" s="177"/>
      <c r="G374" s="178">
        <f>ROUND(E374*F374,2)</f>
        <v>0</v>
      </c>
      <c r="H374" s="177"/>
      <c r="I374" s="178">
        <f>ROUND(E374*H374,2)</f>
        <v>0</v>
      </c>
      <c r="J374" s="177"/>
      <c r="K374" s="178">
        <f>ROUND(E374*J374,2)</f>
        <v>0</v>
      </c>
      <c r="L374" s="178">
        <v>21</v>
      </c>
      <c r="M374" s="178">
        <f>G374*(1+L374/100)</f>
        <v>0</v>
      </c>
      <c r="N374" s="178">
        <v>1.1900000000000001E-3</v>
      </c>
      <c r="O374" s="178">
        <f>ROUND(E374*N374,2)</f>
        <v>1.68</v>
      </c>
      <c r="P374" s="178">
        <v>0</v>
      </c>
      <c r="Q374" s="178">
        <f>ROUND(E374*P374,2)</f>
        <v>0</v>
      </c>
      <c r="R374" s="178" t="s">
        <v>104</v>
      </c>
      <c r="S374" s="178" t="s">
        <v>105</v>
      </c>
      <c r="T374" s="179" t="s">
        <v>105</v>
      </c>
      <c r="U374" s="161">
        <v>0.64</v>
      </c>
      <c r="V374" s="161">
        <f>ROUND(E374*U374,2)</f>
        <v>904.98</v>
      </c>
      <c r="W374" s="161"/>
      <c r="X374" s="161" t="s">
        <v>106</v>
      </c>
      <c r="Y374" s="152"/>
      <c r="Z374" s="152"/>
      <c r="AA374" s="152"/>
      <c r="AB374" s="152"/>
      <c r="AC374" s="152"/>
      <c r="AD374" s="152"/>
      <c r="AE374" s="152"/>
      <c r="AF374" s="152"/>
      <c r="AG374" s="152" t="s">
        <v>137</v>
      </c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 x14ac:dyDescent="0.2">
      <c r="A375" s="159"/>
      <c r="B375" s="160"/>
      <c r="C375" s="248" t="s">
        <v>217</v>
      </c>
      <c r="D375" s="249"/>
      <c r="E375" s="249"/>
      <c r="F375" s="249"/>
      <c r="G375" s="249"/>
      <c r="H375" s="161"/>
      <c r="I375" s="161"/>
      <c r="J375" s="161"/>
      <c r="K375" s="161"/>
      <c r="L375" s="161"/>
      <c r="M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  <c r="Y375" s="152"/>
      <c r="Z375" s="152"/>
      <c r="AA375" s="152"/>
      <c r="AB375" s="152"/>
      <c r="AC375" s="152"/>
      <c r="AD375" s="152"/>
      <c r="AE375" s="152"/>
      <c r="AF375" s="152"/>
      <c r="AG375" s="152" t="s">
        <v>109</v>
      </c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 x14ac:dyDescent="0.2">
      <c r="A376" s="159"/>
      <c r="B376" s="160"/>
      <c r="C376" s="191" t="s">
        <v>238</v>
      </c>
      <c r="D376" s="162"/>
      <c r="E376" s="163">
        <v>1198.03</v>
      </c>
      <c r="F376" s="161"/>
      <c r="G376" s="161"/>
      <c r="H376" s="161"/>
      <c r="I376" s="161"/>
      <c r="J376" s="161"/>
      <c r="K376" s="161"/>
      <c r="L376" s="161"/>
      <c r="M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61"/>
      <c r="Y376" s="152"/>
      <c r="Z376" s="152"/>
      <c r="AA376" s="152"/>
      <c r="AB376" s="152"/>
      <c r="AC376" s="152"/>
      <c r="AD376" s="152"/>
      <c r="AE376" s="152"/>
      <c r="AF376" s="152"/>
      <c r="AG376" s="152" t="s">
        <v>122</v>
      </c>
      <c r="AH376" s="152">
        <v>0</v>
      </c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">
      <c r="A377" s="159"/>
      <c r="B377" s="160"/>
      <c r="C377" s="191" t="s">
        <v>239</v>
      </c>
      <c r="D377" s="162"/>
      <c r="E377" s="163">
        <v>216</v>
      </c>
      <c r="F377" s="161"/>
      <c r="G377" s="161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  <c r="Y377" s="152"/>
      <c r="Z377" s="152"/>
      <c r="AA377" s="152"/>
      <c r="AB377" s="152"/>
      <c r="AC377" s="152"/>
      <c r="AD377" s="152"/>
      <c r="AE377" s="152"/>
      <c r="AF377" s="152"/>
      <c r="AG377" s="152" t="s">
        <v>122</v>
      </c>
      <c r="AH377" s="152">
        <v>0</v>
      </c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 x14ac:dyDescent="0.2">
      <c r="A378" s="173">
        <v>21</v>
      </c>
      <c r="B378" s="174" t="s">
        <v>240</v>
      </c>
      <c r="C378" s="190" t="s">
        <v>241</v>
      </c>
      <c r="D378" s="175" t="s">
        <v>216</v>
      </c>
      <c r="E378" s="176">
        <v>415.61</v>
      </c>
      <c r="F378" s="177"/>
      <c r="G378" s="178">
        <f>ROUND(E378*F378,2)</f>
        <v>0</v>
      </c>
      <c r="H378" s="177"/>
      <c r="I378" s="178">
        <f>ROUND(E378*H378,2)</f>
        <v>0</v>
      </c>
      <c r="J378" s="177"/>
      <c r="K378" s="178">
        <f>ROUND(E378*J378,2)</f>
        <v>0</v>
      </c>
      <c r="L378" s="178">
        <v>21</v>
      </c>
      <c r="M378" s="178">
        <f>G378*(1+L378/100)</f>
        <v>0</v>
      </c>
      <c r="N378" s="178">
        <v>0</v>
      </c>
      <c r="O378" s="178">
        <f>ROUND(E378*N378,2)</f>
        <v>0</v>
      </c>
      <c r="P378" s="178">
        <v>0</v>
      </c>
      <c r="Q378" s="178">
        <f>ROUND(E378*P378,2)</f>
        <v>0</v>
      </c>
      <c r="R378" s="178" t="s">
        <v>104</v>
      </c>
      <c r="S378" s="178" t="s">
        <v>105</v>
      </c>
      <c r="T378" s="179" t="s">
        <v>105</v>
      </c>
      <c r="U378" s="161">
        <v>7.0000000000000007E-2</v>
      </c>
      <c r="V378" s="161">
        <f>ROUND(E378*U378,2)</f>
        <v>29.09</v>
      </c>
      <c r="W378" s="161"/>
      <c r="X378" s="161" t="s">
        <v>106</v>
      </c>
      <c r="Y378" s="152"/>
      <c r="Z378" s="152"/>
      <c r="AA378" s="152"/>
      <c r="AB378" s="152"/>
      <c r="AC378" s="152"/>
      <c r="AD378" s="152"/>
      <c r="AE378" s="152"/>
      <c r="AF378" s="152"/>
      <c r="AG378" s="152" t="s">
        <v>137</v>
      </c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1" x14ac:dyDescent="0.2">
      <c r="A379" s="159"/>
      <c r="B379" s="160"/>
      <c r="C379" s="248" t="s">
        <v>242</v>
      </c>
      <c r="D379" s="249"/>
      <c r="E379" s="249"/>
      <c r="F379" s="249"/>
      <c r="G379" s="249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  <c r="Y379" s="152"/>
      <c r="Z379" s="152"/>
      <c r="AA379" s="152"/>
      <c r="AB379" s="152"/>
      <c r="AC379" s="152"/>
      <c r="AD379" s="152"/>
      <c r="AE379" s="152"/>
      <c r="AF379" s="152"/>
      <c r="AG379" s="152" t="s">
        <v>109</v>
      </c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1" x14ac:dyDescent="0.2">
      <c r="A380" s="173">
        <v>22</v>
      </c>
      <c r="B380" s="174" t="s">
        <v>243</v>
      </c>
      <c r="C380" s="190" t="s">
        <v>244</v>
      </c>
      <c r="D380" s="175" t="s">
        <v>216</v>
      </c>
      <c r="E380" s="176">
        <v>4391</v>
      </c>
      <c r="F380" s="177"/>
      <c r="G380" s="178">
        <f>ROUND(E380*F380,2)</f>
        <v>0</v>
      </c>
      <c r="H380" s="177"/>
      <c r="I380" s="178">
        <f>ROUND(E380*H380,2)</f>
        <v>0</v>
      </c>
      <c r="J380" s="177"/>
      <c r="K380" s="178">
        <f>ROUND(E380*J380,2)</f>
        <v>0</v>
      </c>
      <c r="L380" s="178">
        <v>21</v>
      </c>
      <c r="M380" s="178">
        <f>G380*(1+L380/100)</f>
        <v>0</v>
      </c>
      <c r="N380" s="178">
        <v>0</v>
      </c>
      <c r="O380" s="178">
        <f>ROUND(E380*N380,2)</f>
        <v>0</v>
      </c>
      <c r="P380" s="178">
        <v>0</v>
      </c>
      <c r="Q380" s="178">
        <f>ROUND(E380*P380,2)</f>
        <v>0</v>
      </c>
      <c r="R380" s="178" t="s">
        <v>104</v>
      </c>
      <c r="S380" s="178" t="s">
        <v>105</v>
      </c>
      <c r="T380" s="179" t="s">
        <v>105</v>
      </c>
      <c r="U380" s="161">
        <v>0.32700000000000001</v>
      </c>
      <c r="V380" s="161">
        <f>ROUND(E380*U380,2)</f>
        <v>1435.86</v>
      </c>
      <c r="W380" s="161"/>
      <c r="X380" s="161" t="s">
        <v>106</v>
      </c>
      <c r="Y380" s="152"/>
      <c r="Z380" s="152"/>
      <c r="AA380" s="152"/>
      <c r="AB380" s="152"/>
      <c r="AC380" s="152"/>
      <c r="AD380" s="152"/>
      <c r="AE380" s="152"/>
      <c r="AF380" s="152"/>
      <c r="AG380" s="152" t="s">
        <v>137</v>
      </c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">
      <c r="A381" s="159"/>
      <c r="B381" s="160"/>
      <c r="C381" s="248" t="s">
        <v>242</v>
      </c>
      <c r="D381" s="249"/>
      <c r="E381" s="249"/>
      <c r="F381" s="249"/>
      <c r="G381" s="249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52"/>
      <c r="Z381" s="152"/>
      <c r="AA381" s="152"/>
      <c r="AB381" s="152"/>
      <c r="AC381" s="152"/>
      <c r="AD381" s="152"/>
      <c r="AE381" s="152"/>
      <c r="AF381" s="152"/>
      <c r="AG381" s="152" t="s">
        <v>109</v>
      </c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 x14ac:dyDescent="0.2">
      <c r="A382" s="173">
        <v>23</v>
      </c>
      <c r="B382" s="174" t="s">
        <v>245</v>
      </c>
      <c r="C382" s="190" t="s">
        <v>246</v>
      </c>
      <c r="D382" s="175" t="s">
        <v>216</v>
      </c>
      <c r="E382" s="176">
        <v>1414.03</v>
      </c>
      <c r="F382" s="177"/>
      <c r="G382" s="178">
        <f>ROUND(E382*F382,2)</f>
        <v>0</v>
      </c>
      <c r="H382" s="177"/>
      <c r="I382" s="178">
        <f>ROUND(E382*H382,2)</f>
        <v>0</v>
      </c>
      <c r="J382" s="177"/>
      <c r="K382" s="178">
        <f>ROUND(E382*J382,2)</f>
        <v>0</v>
      </c>
      <c r="L382" s="178">
        <v>21</v>
      </c>
      <c r="M382" s="178">
        <f>G382*(1+L382/100)</f>
        <v>0</v>
      </c>
      <c r="N382" s="178">
        <v>0</v>
      </c>
      <c r="O382" s="178">
        <f>ROUND(E382*N382,2)</f>
        <v>0</v>
      </c>
      <c r="P382" s="178">
        <v>0</v>
      </c>
      <c r="Q382" s="178">
        <f>ROUND(E382*P382,2)</f>
        <v>0</v>
      </c>
      <c r="R382" s="178" t="s">
        <v>104</v>
      </c>
      <c r="S382" s="178" t="s">
        <v>105</v>
      </c>
      <c r="T382" s="179" t="s">
        <v>105</v>
      </c>
      <c r="U382" s="161">
        <v>0.41</v>
      </c>
      <c r="V382" s="161">
        <f>ROUND(E382*U382,2)</f>
        <v>579.75</v>
      </c>
      <c r="W382" s="161"/>
      <c r="X382" s="161" t="s">
        <v>106</v>
      </c>
      <c r="Y382" s="152"/>
      <c r="Z382" s="152"/>
      <c r="AA382" s="152"/>
      <c r="AB382" s="152"/>
      <c r="AC382" s="152"/>
      <c r="AD382" s="152"/>
      <c r="AE382" s="152"/>
      <c r="AF382" s="152"/>
      <c r="AG382" s="152" t="s">
        <v>137</v>
      </c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 x14ac:dyDescent="0.2">
      <c r="A383" s="159"/>
      <c r="B383" s="160"/>
      <c r="C383" s="248" t="s">
        <v>242</v>
      </c>
      <c r="D383" s="249"/>
      <c r="E383" s="249"/>
      <c r="F383" s="249"/>
      <c r="G383" s="249"/>
      <c r="H383" s="161"/>
      <c r="I383" s="161"/>
      <c r="J383" s="161"/>
      <c r="K383" s="161"/>
      <c r="L383" s="161"/>
      <c r="M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61"/>
      <c r="Y383" s="152"/>
      <c r="Z383" s="152"/>
      <c r="AA383" s="152"/>
      <c r="AB383" s="152"/>
      <c r="AC383" s="152"/>
      <c r="AD383" s="152"/>
      <c r="AE383" s="152"/>
      <c r="AF383" s="152"/>
      <c r="AG383" s="152" t="s">
        <v>109</v>
      </c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 x14ac:dyDescent="0.2">
      <c r="A384" s="173">
        <v>24</v>
      </c>
      <c r="B384" s="174" t="s">
        <v>247</v>
      </c>
      <c r="C384" s="190" t="s">
        <v>248</v>
      </c>
      <c r="D384" s="175" t="s">
        <v>116</v>
      </c>
      <c r="E384" s="176">
        <v>665.43412000000001</v>
      </c>
      <c r="F384" s="177"/>
      <c r="G384" s="178">
        <f>ROUND(E384*F384,2)</f>
        <v>0</v>
      </c>
      <c r="H384" s="177"/>
      <c r="I384" s="178">
        <f>ROUND(E384*H384,2)</f>
        <v>0</v>
      </c>
      <c r="J384" s="177"/>
      <c r="K384" s="178">
        <f>ROUND(E384*J384,2)</f>
        <v>0</v>
      </c>
      <c r="L384" s="178">
        <v>21</v>
      </c>
      <c r="M384" s="178">
        <f>G384*(1+L384/100)</f>
        <v>0</v>
      </c>
      <c r="N384" s="178">
        <v>0</v>
      </c>
      <c r="O384" s="178">
        <f>ROUND(E384*N384,2)</f>
        <v>0</v>
      </c>
      <c r="P384" s="178">
        <v>0</v>
      </c>
      <c r="Q384" s="178">
        <f>ROUND(E384*P384,2)</f>
        <v>0</v>
      </c>
      <c r="R384" s="178" t="s">
        <v>104</v>
      </c>
      <c r="S384" s="178" t="s">
        <v>105</v>
      </c>
      <c r="T384" s="179" t="s">
        <v>105</v>
      </c>
      <c r="U384" s="161">
        <v>0.35</v>
      </c>
      <c r="V384" s="161">
        <f>ROUND(E384*U384,2)</f>
        <v>232.9</v>
      </c>
      <c r="W384" s="161"/>
      <c r="X384" s="161" t="s">
        <v>106</v>
      </c>
      <c r="Y384" s="152"/>
      <c r="Z384" s="152"/>
      <c r="AA384" s="152"/>
      <c r="AB384" s="152"/>
      <c r="AC384" s="152"/>
      <c r="AD384" s="152"/>
      <c r="AE384" s="152"/>
      <c r="AF384" s="152"/>
      <c r="AG384" s="152" t="s">
        <v>137</v>
      </c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 x14ac:dyDescent="0.2">
      <c r="A385" s="159"/>
      <c r="B385" s="160"/>
      <c r="C385" s="248" t="s">
        <v>249</v>
      </c>
      <c r="D385" s="249"/>
      <c r="E385" s="249"/>
      <c r="F385" s="249"/>
      <c r="G385" s="249"/>
      <c r="H385" s="161"/>
      <c r="I385" s="161"/>
      <c r="J385" s="161"/>
      <c r="K385" s="161"/>
      <c r="L385" s="161"/>
      <c r="M385" s="161"/>
      <c r="N385" s="161"/>
      <c r="O385" s="161"/>
      <c r="P385" s="161"/>
      <c r="Q385" s="161"/>
      <c r="R385" s="161"/>
      <c r="S385" s="161"/>
      <c r="T385" s="161"/>
      <c r="U385" s="161"/>
      <c r="V385" s="161"/>
      <c r="W385" s="161"/>
      <c r="X385" s="161"/>
      <c r="Y385" s="152"/>
      <c r="Z385" s="152"/>
      <c r="AA385" s="152"/>
      <c r="AB385" s="152"/>
      <c r="AC385" s="152"/>
      <c r="AD385" s="152"/>
      <c r="AE385" s="152"/>
      <c r="AF385" s="152"/>
      <c r="AG385" s="152" t="s">
        <v>109</v>
      </c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80" t="str">
        <f>C385</f>
        <v>bez naložení do dopravní nádoby, ale s vyprázdněním dopravní nádoby na hromadu nebo na dopravní prostředek,</v>
      </c>
      <c r="BB385" s="152"/>
      <c r="BC385" s="152"/>
      <c r="BD385" s="152"/>
      <c r="BE385" s="152"/>
      <c r="BF385" s="152"/>
      <c r="BG385" s="152"/>
      <c r="BH385" s="152"/>
    </row>
    <row r="386" spans="1:60" outlineLevel="1" x14ac:dyDescent="0.2">
      <c r="A386" s="159"/>
      <c r="B386" s="160"/>
      <c r="C386" s="191" t="s">
        <v>250</v>
      </c>
      <c r="D386" s="162"/>
      <c r="E386" s="163">
        <v>665.43412000000001</v>
      </c>
      <c r="F386" s="161"/>
      <c r="G386" s="161"/>
      <c r="H386" s="161"/>
      <c r="I386" s="161"/>
      <c r="J386" s="161"/>
      <c r="K386" s="161"/>
      <c r="L386" s="161"/>
      <c r="M386" s="161"/>
      <c r="N386" s="161"/>
      <c r="O386" s="161"/>
      <c r="P386" s="161"/>
      <c r="Q386" s="161"/>
      <c r="R386" s="161"/>
      <c r="S386" s="161"/>
      <c r="T386" s="161"/>
      <c r="U386" s="161"/>
      <c r="V386" s="161"/>
      <c r="W386" s="161"/>
      <c r="X386" s="161"/>
      <c r="Y386" s="152"/>
      <c r="Z386" s="152"/>
      <c r="AA386" s="152"/>
      <c r="AB386" s="152"/>
      <c r="AC386" s="152"/>
      <c r="AD386" s="152"/>
      <c r="AE386" s="152"/>
      <c r="AF386" s="152"/>
      <c r="AG386" s="152" t="s">
        <v>122</v>
      </c>
      <c r="AH386" s="152">
        <v>0</v>
      </c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 x14ac:dyDescent="0.2">
      <c r="A387" s="173">
        <v>25</v>
      </c>
      <c r="B387" s="174" t="s">
        <v>251</v>
      </c>
      <c r="C387" s="190" t="s">
        <v>252</v>
      </c>
      <c r="D387" s="175" t="s">
        <v>116</v>
      </c>
      <c r="E387" s="176">
        <v>2975.2773699999998</v>
      </c>
      <c r="F387" s="177"/>
      <c r="G387" s="178">
        <f>ROUND(E387*F387,2)</f>
        <v>0</v>
      </c>
      <c r="H387" s="177"/>
      <c r="I387" s="178">
        <f>ROUND(E387*H387,2)</f>
        <v>0</v>
      </c>
      <c r="J387" s="177"/>
      <c r="K387" s="178">
        <f>ROUND(E387*J387,2)</f>
        <v>0</v>
      </c>
      <c r="L387" s="178">
        <v>21</v>
      </c>
      <c r="M387" s="178">
        <f>G387*(1+L387/100)</f>
        <v>0</v>
      </c>
      <c r="N387" s="178">
        <v>0</v>
      </c>
      <c r="O387" s="178">
        <f>ROUND(E387*N387,2)</f>
        <v>0</v>
      </c>
      <c r="P387" s="178">
        <v>0</v>
      </c>
      <c r="Q387" s="178">
        <f>ROUND(E387*P387,2)</f>
        <v>0</v>
      </c>
      <c r="R387" s="178" t="s">
        <v>104</v>
      </c>
      <c r="S387" s="178" t="s">
        <v>105</v>
      </c>
      <c r="T387" s="179" t="s">
        <v>105</v>
      </c>
      <c r="U387" s="161">
        <v>0.52</v>
      </c>
      <c r="V387" s="161">
        <f>ROUND(E387*U387,2)</f>
        <v>1547.14</v>
      </c>
      <c r="W387" s="161"/>
      <c r="X387" s="161" t="s">
        <v>106</v>
      </c>
      <c r="Y387" s="152"/>
      <c r="Z387" s="152"/>
      <c r="AA387" s="152"/>
      <c r="AB387" s="152"/>
      <c r="AC387" s="152"/>
      <c r="AD387" s="152"/>
      <c r="AE387" s="152"/>
      <c r="AF387" s="152"/>
      <c r="AG387" s="152" t="s">
        <v>137</v>
      </c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">
      <c r="A388" s="159"/>
      <c r="B388" s="160"/>
      <c r="C388" s="248" t="s">
        <v>249</v>
      </c>
      <c r="D388" s="249"/>
      <c r="E388" s="249"/>
      <c r="F388" s="249"/>
      <c r="G388" s="249"/>
      <c r="H388" s="161"/>
      <c r="I388" s="161"/>
      <c r="J388" s="161"/>
      <c r="K388" s="161"/>
      <c r="L388" s="161"/>
      <c r="M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  <c r="Y388" s="152"/>
      <c r="Z388" s="152"/>
      <c r="AA388" s="152"/>
      <c r="AB388" s="152"/>
      <c r="AC388" s="152"/>
      <c r="AD388" s="152"/>
      <c r="AE388" s="152"/>
      <c r="AF388" s="152"/>
      <c r="AG388" s="152" t="s">
        <v>109</v>
      </c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80" t="str">
        <f>C388</f>
        <v>bez naložení do dopravní nádoby, ale s vyprázdněním dopravní nádoby na hromadu nebo na dopravní prostředek,</v>
      </c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">
      <c r="A389" s="159"/>
      <c r="B389" s="160"/>
      <c r="C389" s="191" t="s">
        <v>253</v>
      </c>
      <c r="D389" s="162"/>
      <c r="E389" s="163">
        <v>2975.2773699999998</v>
      </c>
      <c r="F389" s="161"/>
      <c r="G389" s="161"/>
      <c r="H389" s="161"/>
      <c r="I389" s="161"/>
      <c r="J389" s="161"/>
      <c r="K389" s="161"/>
      <c r="L389" s="161"/>
      <c r="M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61"/>
      <c r="Y389" s="152"/>
      <c r="Z389" s="152"/>
      <c r="AA389" s="152"/>
      <c r="AB389" s="152"/>
      <c r="AC389" s="152"/>
      <c r="AD389" s="152"/>
      <c r="AE389" s="152"/>
      <c r="AF389" s="152"/>
      <c r="AG389" s="152" t="s">
        <v>122</v>
      </c>
      <c r="AH389" s="152">
        <v>0</v>
      </c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">
      <c r="A390" s="173">
        <v>26</v>
      </c>
      <c r="B390" s="174" t="s">
        <v>254</v>
      </c>
      <c r="C390" s="190" t="s">
        <v>255</v>
      </c>
      <c r="D390" s="175" t="s">
        <v>116</v>
      </c>
      <c r="E390" s="176">
        <v>600.19736</v>
      </c>
      <c r="F390" s="177"/>
      <c r="G390" s="178">
        <f>ROUND(E390*F390,2)</f>
        <v>0</v>
      </c>
      <c r="H390" s="177"/>
      <c r="I390" s="178">
        <f>ROUND(E390*H390,2)</f>
        <v>0</v>
      </c>
      <c r="J390" s="177"/>
      <c r="K390" s="178">
        <f>ROUND(E390*J390,2)</f>
        <v>0</v>
      </c>
      <c r="L390" s="178">
        <v>21</v>
      </c>
      <c r="M390" s="178">
        <f>G390*(1+L390/100)</f>
        <v>0</v>
      </c>
      <c r="N390" s="178">
        <v>0</v>
      </c>
      <c r="O390" s="178">
        <f>ROUND(E390*N390,2)</f>
        <v>0</v>
      </c>
      <c r="P390" s="178">
        <v>0</v>
      </c>
      <c r="Q390" s="178">
        <f>ROUND(E390*P390,2)</f>
        <v>0</v>
      </c>
      <c r="R390" s="178" t="s">
        <v>104</v>
      </c>
      <c r="S390" s="178" t="s">
        <v>105</v>
      </c>
      <c r="T390" s="179" t="s">
        <v>105</v>
      </c>
      <c r="U390" s="161">
        <v>0.63</v>
      </c>
      <c r="V390" s="161">
        <f>ROUND(E390*U390,2)</f>
        <v>378.12</v>
      </c>
      <c r="W390" s="161"/>
      <c r="X390" s="161" t="s">
        <v>106</v>
      </c>
      <c r="Y390" s="152"/>
      <c r="Z390" s="152"/>
      <c r="AA390" s="152"/>
      <c r="AB390" s="152"/>
      <c r="AC390" s="152"/>
      <c r="AD390" s="152"/>
      <c r="AE390" s="152"/>
      <c r="AF390" s="152"/>
      <c r="AG390" s="152" t="s">
        <v>137</v>
      </c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 x14ac:dyDescent="0.2">
      <c r="A391" s="159"/>
      <c r="B391" s="160"/>
      <c r="C391" s="248" t="s">
        <v>249</v>
      </c>
      <c r="D391" s="249"/>
      <c r="E391" s="249"/>
      <c r="F391" s="249"/>
      <c r="G391" s="249"/>
      <c r="H391" s="161"/>
      <c r="I391" s="161"/>
      <c r="J391" s="161"/>
      <c r="K391" s="161"/>
      <c r="L391" s="161"/>
      <c r="M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  <c r="Y391" s="152"/>
      <c r="Z391" s="152"/>
      <c r="AA391" s="152"/>
      <c r="AB391" s="152"/>
      <c r="AC391" s="152"/>
      <c r="AD391" s="152"/>
      <c r="AE391" s="152"/>
      <c r="AF391" s="152"/>
      <c r="AG391" s="152" t="s">
        <v>109</v>
      </c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80" t="str">
        <f>C391</f>
        <v>bez naložení do dopravní nádoby, ale s vyprázdněním dopravní nádoby na hromadu nebo na dopravní prostředek,</v>
      </c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">
      <c r="A392" s="159"/>
      <c r="B392" s="160"/>
      <c r="C392" s="191" t="s">
        <v>256</v>
      </c>
      <c r="D392" s="162"/>
      <c r="E392" s="163">
        <v>600.19736</v>
      </c>
      <c r="F392" s="161"/>
      <c r="G392" s="161"/>
      <c r="H392" s="161"/>
      <c r="I392" s="161"/>
      <c r="J392" s="161"/>
      <c r="K392" s="161"/>
      <c r="L392" s="161"/>
      <c r="M392" s="161"/>
      <c r="N392" s="161"/>
      <c r="O392" s="161"/>
      <c r="P392" s="161"/>
      <c r="Q392" s="161"/>
      <c r="R392" s="161"/>
      <c r="S392" s="161"/>
      <c r="T392" s="161"/>
      <c r="U392" s="161"/>
      <c r="V392" s="161"/>
      <c r="W392" s="161"/>
      <c r="X392" s="161"/>
      <c r="Y392" s="152"/>
      <c r="Z392" s="152"/>
      <c r="AA392" s="152"/>
      <c r="AB392" s="152"/>
      <c r="AC392" s="152"/>
      <c r="AD392" s="152"/>
      <c r="AE392" s="152"/>
      <c r="AF392" s="152"/>
      <c r="AG392" s="152" t="s">
        <v>122</v>
      </c>
      <c r="AH392" s="152">
        <v>0</v>
      </c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 x14ac:dyDescent="0.2">
      <c r="A393" s="173">
        <v>27</v>
      </c>
      <c r="B393" s="174" t="s">
        <v>257</v>
      </c>
      <c r="C393" s="190" t="s">
        <v>258</v>
      </c>
      <c r="D393" s="175" t="s">
        <v>116</v>
      </c>
      <c r="E393" s="176">
        <v>594.06915000000004</v>
      </c>
      <c r="F393" s="177"/>
      <c r="G393" s="178">
        <f>ROUND(E393*F393,2)</f>
        <v>0</v>
      </c>
      <c r="H393" s="177"/>
      <c r="I393" s="178">
        <f>ROUND(E393*H393,2)</f>
        <v>0</v>
      </c>
      <c r="J393" s="177"/>
      <c r="K393" s="178">
        <f>ROUND(E393*J393,2)</f>
        <v>0</v>
      </c>
      <c r="L393" s="178">
        <v>21</v>
      </c>
      <c r="M393" s="178">
        <f>G393*(1+L393/100)</f>
        <v>0</v>
      </c>
      <c r="N393" s="178">
        <v>0</v>
      </c>
      <c r="O393" s="178">
        <f>ROUND(E393*N393,2)</f>
        <v>0</v>
      </c>
      <c r="P393" s="178">
        <v>0</v>
      </c>
      <c r="Q393" s="178">
        <f>ROUND(E393*P393,2)</f>
        <v>0</v>
      </c>
      <c r="R393" s="178" t="s">
        <v>104</v>
      </c>
      <c r="S393" s="178" t="s">
        <v>105</v>
      </c>
      <c r="T393" s="179" t="s">
        <v>105</v>
      </c>
      <c r="U393" s="161">
        <v>0.91300000000000003</v>
      </c>
      <c r="V393" s="161">
        <f>ROUND(E393*U393,2)</f>
        <v>542.39</v>
      </c>
      <c r="W393" s="161"/>
      <c r="X393" s="161" t="s">
        <v>106</v>
      </c>
      <c r="Y393" s="152"/>
      <c r="Z393" s="152"/>
      <c r="AA393" s="152"/>
      <c r="AB393" s="152"/>
      <c r="AC393" s="152"/>
      <c r="AD393" s="152"/>
      <c r="AE393" s="152"/>
      <c r="AF393" s="152"/>
      <c r="AG393" s="152" t="s">
        <v>137</v>
      </c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outlineLevel="1" x14ac:dyDescent="0.2">
      <c r="A394" s="159"/>
      <c r="B394" s="160"/>
      <c r="C394" s="248" t="s">
        <v>249</v>
      </c>
      <c r="D394" s="249"/>
      <c r="E394" s="249"/>
      <c r="F394" s="249"/>
      <c r="G394" s="249"/>
      <c r="H394" s="161"/>
      <c r="I394" s="161"/>
      <c r="J394" s="161"/>
      <c r="K394" s="161"/>
      <c r="L394" s="161"/>
      <c r="M394" s="161"/>
      <c r="N394" s="161"/>
      <c r="O394" s="161"/>
      <c r="P394" s="161"/>
      <c r="Q394" s="161"/>
      <c r="R394" s="161"/>
      <c r="S394" s="161"/>
      <c r="T394" s="161"/>
      <c r="U394" s="161"/>
      <c r="V394" s="161"/>
      <c r="W394" s="161"/>
      <c r="X394" s="161"/>
      <c r="Y394" s="152"/>
      <c r="Z394" s="152"/>
      <c r="AA394" s="152"/>
      <c r="AB394" s="152"/>
      <c r="AC394" s="152"/>
      <c r="AD394" s="152"/>
      <c r="AE394" s="152"/>
      <c r="AF394" s="152"/>
      <c r="AG394" s="152" t="s">
        <v>109</v>
      </c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80" t="str">
        <f>C394</f>
        <v>bez naložení do dopravní nádoby, ale s vyprázdněním dopravní nádoby na hromadu nebo na dopravní prostředek,</v>
      </c>
      <c r="BB394" s="152"/>
      <c r="BC394" s="152"/>
      <c r="BD394" s="152"/>
      <c r="BE394" s="152"/>
      <c r="BF394" s="152"/>
      <c r="BG394" s="152"/>
      <c r="BH394" s="152"/>
    </row>
    <row r="395" spans="1:60" outlineLevel="1" x14ac:dyDescent="0.2">
      <c r="A395" s="173">
        <v>28</v>
      </c>
      <c r="B395" s="174" t="s">
        <v>259</v>
      </c>
      <c r="C395" s="190" t="s">
        <v>260</v>
      </c>
      <c r="D395" s="175" t="s">
        <v>116</v>
      </c>
      <c r="E395" s="176">
        <v>4109.7007000000003</v>
      </c>
      <c r="F395" s="177"/>
      <c r="G395" s="178">
        <f>ROUND(E395*F395,2)</f>
        <v>0</v>
      </c>
      <c r="H395" s="177"/>
      <c r="I395" s="178">
        <f>ROUND(E395*H395,2)</f>
        <v>0</v>
      </c>
      <c r="J395" s="177"/>
      <c r="K395" s="178">
        <f>ROUND(E395*J395,2)</f>
        <v>0</v>
      </c>
      <c r="L395" s="178">
        <v>21</v>
      </c>
      <c r="M395" s="178">
        <f>G395*(1+L395/100)</f>
        <v>0</v>
      </c>
      <c r="N395" s="178">
        <v>0</v>
      </c>
      <c r="O395" s="178">
        <f>ROUND(E395*N395,2)</f>
        <v>0</v>
      </c>
      <c r="P395" s="178">
        <v>0</v>
      </c>
      <c r="Q395" s="178">
        <f>ROUND(E395*P395,2)</f>
        <v>0</v>
      </c>
      <c r="R395" s="178" t="s">
        <v>104</v>
      </c>
      <c r="S395" s="178" t="s">
        <v>105</v>
      </c>
      <c r="T395" s="179" t="s">
        <v>105</v>
      </c>
      <c r="U395" s="161">
        <v>1.0999999999999999E-2</v>
      </c>
      <c r="V395" s="161">
        <f>ROUND(E395*U395,2)</f>
        <v>45.21</v>
      </c>
      <c r="W395" s="161"/>
      <c r="X395" s="161" t="s">
        <v>106</v>
      </c>
      <c r="Y395" s="152"/>
      <c r="Z395" s="152"/>
      <c r="AA395" s="152"/>
      <c r="AB395" s="152"/>
      <c r="AC395" s="152"/>
      <c r="AD395" s="152"/>
      <c r="AE395" s="152"/>
      <c r="AF395" s="152"/>
      <c r="AG395" s="152" t="s">
        <v>137</v>
      </c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 x14ac:dyDescent="0.2">
      <c r="A396" s="159"/>
      <c r="B396" s="160"/>
      <c r="C396" s="248" t="s">
        <v>261</v>
      </c>
      <c r="D396" s="249"/>
      <c r="E396" s="249"/>
      <c r="F396" s="249"/>
      <c r="G396" s="249"/>
      <c r="H396" s="161"/>
      <c r="I396" s="161"/>
      <c r="J396" s="161"/>
      <c r="K396" s="161"/>
      <c r="L396" s="161"/>
      <c r="M396" s="161"/>
      <c r="N396" s="161"/>
      <c r="O396" s="161"/>
      <c r="P396" s="161"/>
      <c r="Q396" s="161"/>
      <c r="R396" s="161"/>
      <c r="S396" s="161"/>
      <c r="T396" s="161"/>
      <c r="U396" s="161"/>
      <c r="V396" s="161"/>
      <c r="W396" s="161"/>
      <c r="X396" s="161"/>
      <c r="Y396" s="152"/>
      <c r="Z396" s="152"/>
      <c r="AA396" s="152"/>
      <c r="AB396" s="152"/>
      <c r="AC396" s="152"/>
      <c r="AD396" s="152"/>
      <c r="AE396" s="152"/>
      <c r="AF396" s="152"/>
      <c r="AG396" s="152" t="s">
        <v>109</v>
      </c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">
      <c r="A397" s="159"/>
      <c r="B397" s="160"/>
      <c r="C397" s="191" t="s">
        <v>262</v>
      </c>
      <c r="D397" s="162"/>
      <c r="E397" s="163">
        <v>4109.7007000000003</v>
      </c>
      <c r="F397" s="161"/>
      <c r="G397" s="161"/>
      <c r="H397" s="161"/>
      <c r="I397" s="161"/>
      <c r="J397" s="161"/>
      <c r="K397" s="161"/>
      <c r="L397" s="161"/>
      <c r="M397" s="161"/>
      <c r="N397" s="161"/>
      <c r="O397" s="161"/>
      <c r="P397" s="161"/>
      <c r="Q397" s="161"/>
      <c r="R397" s="161"/>
      <c r="S397" s="161"/>
      <c r="T397" s="161"/>
      <c r="U397" s="161"/>
      <c r="V397" s="161"/>
      <c r="W397" s="161"/>
      <c r="X397" s="161"/>
      <c r="Y397" s="152"/>
      <c r="Z397" s="152"/>
      <c r="AA397" s="152"/>
      <c r="AB397" s="152"/>
      <c r="AC397" s="152"/>
      <c r="AD397" s="152"/>
      <c r="AE397" s="152"/>
      <c r="AF397" s="152"/>
      <c r="AG397" s="152" t="s">
        <v>122</v>
      </c>
      <c r="AH397" s="152">
        <v>0</v>
      </c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1" x14ac:dyDescent="0.2">
      <c r="A398" s="173">
        <v>29</v>
      </c>
      <c r="B398" s="174" t="s">
        <v>263</v>
      </c>
      <c r="C398" s="190" t="s">
        <v>264</v>
      </c>
      <c r="D398" s="175" t="s">
        <v>116</v>
      </c>
      <c r="E398" s="176">
        <v>725.24130000000002</v>
      </c>
      <c r="F398" s="177"/>
      <c r="G398" s="178">
        <f>ROUND(E398*F398,2)</f>
        <v>0</v>
      </c>
      <c r="H398" s="177"/>
      <c r="I398" s="178">
        <f>ROUND(E398*H398,2)</f>
        <v>0</v>
      </c>
      <c r="J398" s="177"/>
      <c r="K398" s="178">
        <f>ROUND(E398*J398,2)</f>
        <v>0</v>
      </c>
      <c r="L398" s="178">
        <v>21</v>
      </c>
      <c r="M398" s="178">
        <f>G398*(1+L398/100)</f>
        <v>0</v>
      </c>
      <c r="N398" s="178">
        <v>0</v>
      </c>
      <c r="O398" s="178">
        <f>ROUND(E398*N398,2)</f>
        <v>0</v>
      </c>
      <c r="P398" s="178">
        <v>0</v>
      </c>
      <c r="Q398" s="178">
        <f>ROUND(E398*P398,2)</f>
        <v>0</v>
      </c>
      <c r="R398" s="178" t="s">
        <v>104</v>
      </c>
      <c r="S398" s="178" t="s">
        <v>105</v>
      </c>
      <c r="T398" s="179" t="s">
        <v>105</v>
      </c>
      <c r="U398" s="161">
        <v>1.2E-2</v>
      </c>
      <c r="V398" s="161">
        <f>ROUND(E398*U398,2)</f>
        <v>8.6999999999999993</v>
      </c>
      <c r="W398" s="161"/>
      <c r="X398" s="161" t="s">
        <v>106</v>
      </c>
      <c r="Y398" s="152"/>
      <c r="Z398" s="152"/>
      <c r="AA398" s="152"/>
      <c r="AB398" s="152"/>
      <c r="AC398" s="152"/>
      <c r="AD398" s="152"/>
      <c r="AE398" s="152"/>
      <c r="AF398" s="152"/>
      <c r="AG398" s="152" t="s">
        <v>137</v>
      </c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 x14ac:dyDescent="0.2">
      <c r="A399" s="159"/>
      <c r="B399" s="160"/>
      <c r="C399" s="248" t="s">
        <v>261</v>
      </c>
      <c r="D399" s="249"/>
      <c r="E399" s="249"/>
      <c r="F399" s="249"/>
      <c r="G399" s="249"/>
      <c r="H399" s="161"/>
      <c r="I399" s="161"/>
      <c r="J399" s="161"/>
      <c r="K399" s="161"/>
      <c r="L399" s="161"/>
      <c r="M399" s="161"/>
      <c r="N399" s="161"/>
      <c r="O399" s="161"/>
      <c r="P399" s="161"/>
      <c r="Q399" s="161"/>
      <c r="R399" s="161"/>
      <c r="S399" s="161"/>
      <c r="T399" s="161"/>
      <c r="U399" s="161"/>
      <c r="V399" s="161"/>
      <c r="W399" s="161"/>
      <c r="X399" s="161"/>
      <c r="Y399" s="152"/>
      <c r="Z399" s="152"/>
      <c r="AA399" s="152"/>
      <c r="AB399" s="152"/>
      <c r="AC399" s="152"/>
      <c r="AD399" s="152"/>
      <c r="AE399" s="152"/>
      <c r="AF399" s="152"/>
      <c r="AG399" s="152" t="s">
        <v>109</v>
      </c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">
      <c r="A400" s="159"/>
      <c r="B400" s="160"/>
      <c r="C400" s="191" t="s">
        <v>265</v>
      </c>
      <c r="D400" s="162"/>
      <c r="E400" s="163">
        <v>725.24130000000002</v>
      </c>
      <c r="F400" s="161"/>
      <c r="G400" s="161"/>
      <c r="H400" s="161"/>
      <c r="I400" s="161"/>
      <c r="J400" s="161"/>
      <c r="K400" s="161"/>
      <c r="L400" s="161"/>
      <c r="M400" s="161"/>
      <c r="N400" s="161"/>
      <c r="O400" s="161"/>
      <c r="P400" s="161"/>
      <c r="Q400" s="161"/>
      <c r="R400" s="161"/>
      <c r="S400" s="161"/>
      <c r="T400" s="161"/>
      <c r="U400" s="161"/>
      <c r="V400" s="161"/>
      <c r="W400" s="161"/>
      <c r="X400" s="161"/>
      <c r="Y400" s="152"/>
      <c r="Z400" s="152"/>
      <c r="AA400" s="152"/>
      <c r="AB400" s="152"/>
      <c r="AC400" s="152"/>
      <c r="AD400" s="152"/>
      <c r="AE400" s="152"/>
      <c r="AF400" s="152"/>
      <c r="AG400" s="152" t="s">
        <v>122</v>
      </c>
      <c r="AH400" s="152">
        <v>0</v>
      </c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 x14ac:dyDescent="0.2">
      <c r="A401" s="173">
        <v>30</v>
      </c>
      <c r="B401" s="174" t="s">
        <v>266</v>
      </c>
      <c r="C401" s="190" t="s">
        <v>267</v>
      </c>
      <c r="D401" s="175" t="s">
        <v>116</v>
      </c>
      <c r="E401" s="176">
        <v>39.456000000000003</v>
      </c>
      <c r="F401" s="177"/>
      <c r="G401" s="178">
        <f>ROUND(E401*F401,2)</f>
        <v>0</v>
      </c>
      <c r="H401" s="177"/>
      <c r="I401" s="178">
        <f>ROUND(E401*H401,2)</f>
        <v>0</v>
      </c>
      <c r="J401" s="177"/>
      <c r="K401" s="178">
        <f>ROUND(E401*J401,2)</f>
        <v>0</v>
      </c>
      <c r="L401" s="178">
        <v>21</v>
      </c>
      <c r="M401" s="178">
        <f>G401*(1+L401/100)</f>
        <v>0</v>
      </c>
      <c r="N401" s="178">
        <v>1.8907700000000001</v>
      </c>
      <c r="O401" s="178">
        <f>ROUND(E401*N401,2)</f>
        <v>74.599999999999994</v>
      </c>
      <c r="P401" s="178">
        <v>0</v>
      </c>
      <c r="Q401" s="178">
        <f>ROUND(E401*P401,2)</f>
        <v>0</v>
      </c>
      <c r="R401" s="178" t="s">
        <v>268</v>
      </c>
      <c r="S401" s="178" t="s">
        <v>105</v>
      </c>
      <c r="T401" s="179" t="s">
        <v>105</v>
      </c>
      <c r="U401" s="161">
        <v>1.32</v>
      </c>
      <c r="V401" s="161">
        <f>ROUND(E401*U401,2)</f>
        <v>52.08</v>
      </c>
      <c r="W401" s="161"/>
      <c r="X401" s="161" t="s">
        <v>106</v>
      </c>
      <c r="Y401" s="152"/>
      <c r="Z401" s="152"/>
      <c r="AA401" s="152"/>
      <c r="AB401" s="152"/>
      <c r="AC401" s="152"/>
      <c r="AD401" s="152"/>
      <c r="AE401" s="152"/>
      <c r="AF401" s="152"/>
      <c r="AG401" s="152" t="s">
        <v>137</v>
      </c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1" x14ac:dyDescent="0.2">
      <c r="A402" s="159"/>
      <c r="B402" s="160"/>
      <c r="C402" s="248" t="s">
        <v>269</v>
      </c>
      <c r="D402" s="249"/>
      <c r="E402" s="249"/>
      <c r="F402" s="249"/>
      <c r="G402" s="249"/>
      <c r="H402" s="161"/>
      <c r="I402" s="161"/>
      <c r="J402" s="161"/>
      <c r="K402" s="161"/>
      <c r="L402" s="161"/>
      <c r="M402" s="161"/>
      <c r="N402" s="161"/>
      <c r="O402" s="161"/>
      <c r="P402" s="161"/>
      <c r="Q402" s="161"/>
      <c r="R402" s="161"/>
      <c r="S402" s="161"/>
      <c r="T402" s="161"/>
      <c r="U402" s="161"/>
      <c r="V402" s="161"/>
      <c r="W402" s="161"/>
      <c r="X402" s="161"/>
      <c r="Y402" s="152"/>
      <c r="Z402" s="152"/>
      <c r="AA402" s="152"/>
      <c r="AB402" s="152"/>
      <c r="AC402" s="152"/>
      <c r="AD402" s="152"/>
      <c r="AE402" s="152"/>
      <c r="AF402" s="152"/>
      <c r="AG402" s="152" t="s">
        <v>109</v>
      </c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1" x14ac:dyDescent="0.2">
      <c r="A403" s="159"/>
      <c r="B403" s="160"/>
      <c r="C403" s="191" t="s">
        <v>270</v>
      </c>
      <c r="D403" s="162"/>
      <c r="E403" s="163">
        <v>39.456000000000003</v>
      </c>
      <c r="F403" s="161"/>
      <c r="G403" s="161"/>
      <c r="H403" s="161"/>
      <c r="I403" s="161"/>
      <c r="J403" s="161"/>
      <c r="K403" s="161"/>
      <c r="L403" s="161"/>
      <c r="M403" s="161"/>
      <c r="N403" s="161"/>
      <c r="O403" s="161"/>
      <c r="P403" s="161"/>
      <c r="Q403" s="161"/>
      <c r="R403" s="161"/>
      <c r="S403" s="161"/>
      <c r="T403" s="161"/>
      <c r="U403" s="161"/>
      <c r="V403" s="161"/>
      <c r="W403" s="161"/>
      <c r="X403" s="161"/>
      <c r="Y403" s="152"/>
      <c r="Z403" s="152"/>
      <c r="AA403" s="152"/>
      <c r="AB403" s="152"/>
      <c r="AC403" s="152"/>
      <c r="AD403" s="152"/>
      <c r="AE403" s="152"/>
      <c r="AF403" s="152"/>
      <c r="AG403" s="152" t="s">
        <v>122</v>
      </c>
      <c r="AH403" s="152">
        <v>0</v>
      </c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 x14ac:dyDescent="0.2">
      <c r="A404" s="173">
        <v>31</v>
      </c>
      <c r="B404" s="174" t="s">
        <v>271</v>
      </c>
      <c r="C404" s="190" t="s">
        <v>272</v>
      </c>
      <c r="D404" s="175" t="s">
        <v>116</v>
      </c>
      <c r="E404" s="176">
        <v>333.27640000000002</v>
      </c>
      <c r="F404" s="177"/>
      <c r="G404" s="178">
        <f>ROUND(E404*F404,2)</f>
        <v>0</v>
      </c>
      <c r="H404" s="177"/>
      <c r="I404" s="178">
        <f>ROUND(E404*H404,2)</f>
        <v>0</v>
      </c>
      <c r="J404" s="177"/>
      <c r="K404" s="178">
        <f>ROUND(E404*J404,2)</f>
        <v>0</v>
      </c>
      <c r="L404" s="178">
        <v>21</v>
      </c>
      <c r="M404" s="178">
        <f>G404*(1+L404/100)</f>
        <v>0</v>
      </c>
      <c r="N404" s="178">
        <v>1.7</v>
      </c>
      <c r="O404" s="178">
        <f>ROUND(E404*N404,2)</f>
        <v>566.57000000000005</v>
      </c>
      <c r="P404" s="178">
        <v>0</v>
      </c>
      <c r="Q404" s="178">
        <f>ROUND(E404*P404,2)</f>
        <v>0</v>
      </c>
      <c r="R404" s="178" t="s">
        <v>104</v>
      </c>
      <c r="S404" s="178" t="s">
        <v>105</v>
      </c>
      <c r="T404" s="179" t="s">
        <v>105</v>
      </c>
      <c r="U404" s="161">
        <v>1.59</v>
      </c>
      <c r="V404" s="161">
        <f>ROUND(E404*U404,2)</f>
        <v>529.91</v>
      </c>
      <c r="W404" s="161"/>
      <c r="X404" s="161" t="s">
        <v>106</v>
      </c>
      <c r="Y404" s="152"/>
      <c r="Z404" s="152"/>
      <c r="AA404" s="152"/>
      <c r="AB404" s="152"/>
      <c r="AC404" s="152"/>
      <c r="AD404" s="152"/>
      <c r="AE404" s="152"/>
      <c r="AF404" s="152"/>
      <c r="AG404" s="152" t="s">
        <v>137</v>
      </c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ht="22.5" outlineLevel="1" x14ac:dyDescent="0.2">
      <c r="A405" s="159"/>
      <c r="B405" s="160"/>
      <c r="C405" s="248" t="s">
        <v>273</v>
      </c>
      <c r="D405" s="249"/>
      <c r="E405" s="249"/>
      <c r="F405" s="249"/>
      <c r="G405" s="249"/>
      <c r="H405" s="161"/>
      <c r="I405" s="161"/>
      <c r="J405" s="161"/>
      <c r="K405" s="161"/>
      <c r="L405" s="161"/>
      <c r="M405" s="161"/>
      <c r="N405" s="161"/>
      <c r="O405" s="161"/>
      <c r="P405" s="161"/>
      <c r="Q405" s="161"/>
      <c r="R405" s="161"/>
      <c r="S405" s="161"/>
      <c r="T405" s="161"/>
      <c r="U405" s="161"/>
      <c r="V405" s="161"/>
      <c r="W405" s="161"/>
      <c r="X405" s="161"/>
      <c r="Y405" s="152"/>
      <c r="Z405" s="152"/>
      <c r="AA405" s="152"/>
      <c r="AB405" s="152"/>
      <c r="AC405" s="152"/>
      <c r="AD405" s="152"/>
      <c r="AE405" s="152"/>
      <c r="AF405" s="152"/>
      <c r="AG405" s="152" t="s">
        <v>109</v>
      </c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80" t="str">
        <f>C405</f>
        <v>sypaninou z vhodných hornin tř. 1 - 4 nebo materiálem připraveným podél výkopu ve vzdálenosti do 3 m od jeho kraje, pro jakoukoliv hloubku výkopu a jakoukoliv míru zhutnění,</v>
      </c>
      <c r="BB405" s="152"/>
      <c r="BC405" s="152"/>
      <c r="BD405" s="152"/>
      <c r="BE405" s="152"/>
      <c r="BF405" s="152"/>
      <c r="BG405" s="152"/>
      <c r="BH405" s="152"/>
    </row>
    <row r="406" spans="1:60" outlineLevel="1" x14ac:dyDescent="0.2">
      <c r="A406" s="159"/>
      <c r="B406" s="160"/>
      <c r="C406" s="191" t="s">
        <v>274</v>
      </c>
      <c r="D406" s="162"/>
      <c r="E406" s="163">
        <v>189.37</v>
      </c>
      <c r="F406" s="161"/>
      <c r="G406" s="161"/>
      <c r="H406" s="161"/>
      <c r="I406" s="161"/>
      <c r="J406" s="161"/>
      <c r="K406" s="161"/>
      <c r="L406" s="161"/>
      <c r="M406" s="161"/>
      <c r="N406" s="161"/>
      <c r="O406" s="161"/>
      <c r="P406" s="161"/>
      <c r="Q406" s="161"/>
      <c r="R406" s="161"/>
      <c r="S406" s="161"/>
      <c r="T406" s="161"/>
      <c r="U406" s="161"/>
      <c r="V406" s="161"/>
      <c r="W406" s="161"/>
      <c r="X406" s="161"/>
      <c r="Y406" s="152"/>
      <c r="Z406" s="152"/>
      <c r="AA406" s="152"/>
      <c r="AB406" s="152"/>
      <c r="AC406" s="152"/>
      <c r="AD406" s="152"/>
      <c r="AE406" s="152"/>
      <c r="AF406" s="152"/>
      <c r="AG406" s="152" t="s">
        <v>122</v>
      </c>
      <c r="AH406" s="152">
        <v>0</v>
      </c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1" x14ac:dyDescent="0.2">
      <c r="A407" s="159"/>
      <c r="B407" s="160"/>
      <c r="C407" s="191" t="s">
        <v>275</v>
      </c>
      <c r="D407" s="162"/>
      <c r="E407" s="163">
        <v>113.43600000000001</v>
      </c>
      <c r="F407" s="161"/>
      <c r="G407" s="161"/>
      <c r="H407" s="161"/>
      <c r="I407" s="161"/>
      <c r="J407" s="161"/>
      <c r="K407" s="161"/>
      <c r="L407" s="161"/>
      <c r="M407" s="161"/>
      <c r="N407" s="161"/>
      <c r="O407" s="161"/>
      <c r="P407" s="161"/>
      <c r="Q407" s="161"/>
      <c r="R407" s="161"/>
      <c r="S407" s="161"/>
      <c r="T407" s="161"/>
      <c r="U407" s="161"/>
      <c r="V407" s="161"/>
      <c r="W407" s="161"/>
      <c r="X407" s="161"/>
      <c r="Y407" s="152"/>
      <c r="Z407" s="152"/>
      <c r="AA407" s="152"/>
      <c r="AB407" s="152"/>
      <c r="AC407" s="152"/>
      <c r="AD407" s="152"/>
      <c r="AE407" s="152"/>
      <c r="AF407" s="152"/>
      <c r="AG407" s="152" t="s">
        <v>122</v>
      </c>
      <c r="AH407" s="152">
        <v>0</v>
      </c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1" x14ac:dyDescent="0.2">
      <c r="A408" s="159"/>
      <c r="B408" s="160"/>
      <c r="C408" s="191" t="s">
        <v>276</v>
      </c>
      <c r="D408" s="162"/>
      <c r="E408" s="163">
        <v>30.470400000000001</v>
      </c>
      <c r="F408" s="161"/>
      <c r="G408" s="161"/>
      <c r="H408" s="161"/>
      <c r="I408" s="161"/>
      <c r="J408" s="161"/>
      <c r="K408" s="161"/>
      <c r="L408" s="161"/>
      <c r="M408" s="161"/>
      <c r="N408" s="161"/>
      <c r="O408" s="161"/>
      <c r="P408" s="161"/>
      <c r="Q408" s="161"/>
      <c r="R408" s="161"/>
      <c r="S408" s="161"/>
      <c r="T408" s="161"/>
      <c r="U408" s="161"/>
      <c r="V408" s="161"/>
      <c r="W408" s="161"/>
      <c r="X408" s="161"/>
      <c r="Y408" s="152"/>
      <c r="Z408" s="152"/>
      <c r="AA408" s="152"/>
      <c r="AB408" s="152"/>
      <c r="AC408" s="152"/>
      <c r="AD408" s="152"/>
      <c r="AE408" s="152"/>
      <c r="AF408" s="152"/>
      <c r="AG408" s="152" t="s">
        <v>122</v>
      </c>
      <c r="AH408" s="152">
        <v>0</v>
      </c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ht="22.5" outlineLevel="1" x14ac:dyDescent="0.2">
      <c r="A409" s="173">
        <v>32</v>
      </c>
      <c r="B409" s="174" t="s">
        <v>277</v>
      </c>
      <c r="C409" s="190" t="s">
        <v>278</v>
      </c>
      <c r="D409" s="175" t="s">
        <v>116</v>
      </c>
      <c r="E409" s="176">
        <v>4462.2096000000001</v>
      </c>
      <c r="F409" s="177"/>
      <c r="G409" s="178">
        <f>ROUND(E409*F409,2)</f>
        <v>0</v>
      </c>
      <c r="H409" s="177"/>
      <c r="I409" s="178">
        <f>ROUND(E409*H409,2)</f>
        <v>0</v>
      </c>
      <c r="J409" s="177"/>
      <c r="K409" s="178">
        <f>ROUND(E409*J409,2)</f>
        <v>0</v>
      </c>
      <c r="L409" s="178">
        <v>21</v>
      </c>
      <c r="M409" s="178">
        <f>G409*(1+L409/100)</f>
        <v>0</v>
      </c>
      <c r="N409" s="178">
        <v>0</v>
      </c>
      <c r="O409" s="178">
        <f>ROUND(E409*N409,2)</f>
        <v>0</v>
      </c>
      <c r="P409" s="178">
        <v>0</v>
      </c>
      <c r="Q409" s="178">
        <f>ROUND(E409*P409,2)</f>
        <v>0</v>
      </c>
      <c r="R409" s="178" t="s">
        <v>104</v>
      </c>
      <c r="S409" s="178" t="s">
        <v>105</v>
      </c>
      <c r="T409" s="179" t="s">
        <v>105</v>
      </c>
      <c r="U409" s="161">
        <v>0.2</v>
      </c>
      <c r="V409" s="161">
        <f>ROUND(E409*U409,2)</f>
        <v>892.44</v>
      </c>
      <c r="W409" s="161"/>
      <c r="X409" s="161" t="s">
        <v>106</v>
      </c>
      <c r="Y409" s="152"/>
      <c r="Z409" s="152"/>
      <c r="AA409" s="152"/>
      <c r="AB409" s="152"/>
      <c r="AC409" s="152"/>
      <c r="AD409" s="152"/>
      <c r="AE409" s="152"/>
      <c r="AF409" s="152"/>
      <c r="AG409" s="152" t="s">
        <v>137</v>
      </c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 x14ac:dyDescent="0.2">
      <c r="A410" s="159"/>
      <c r="B410" s="160"/>
      <c r="C410" s="248" t="s">
        <v>279</v>
      </c>
      <c r="D410" s="249"/>
      <c r="E410" s="249"/>
      <c r="F410" s="249"/>
      <c r="G410" s="249"/>
      <c r="H410" s="161"/>
      <c r="I410" s="161"/>
      <c r="J410" s="161"/>
      <c r="K410" s="161"/>
      <c r="L410" s="161"/>
      <c r="M410" s="161"/>
      <c r="N410" s="161"/>
      <c r="O410" s="161"/>
      <c r="P410" s="161"/>
      <c r="Q410" s="161"/>
      <c r="R410" s="161"/>
      <c r="S410" s="161"/>
      <c r="T410" s="161"/>
      <c r="U410" s="161"/>
      <c r="V410" s="161"/>
      <c r="W410" s="161"/>
      <c r="X410" s="161"/>
      <c r="Y410" s="152"/>
      <c r="Z410" s="152"/>
      <c r="AA410" s="152"/>
      <c r="AB410" s="152"/>
      <c r="AC410" s="152"/>
      <c r="AD410" s="152"/>
      <c r="AE410" s="152"/>
      <c r="AF410" s="152"/>
      <c r="AG410" s="152" t="s">
        <v>109</v>
      </c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 x14ac:dyDescent="0.2">
      <c r="A411" s="159"/>
      <c r="B411" s="160"/>
      <c r="C411" s="191" t="s">
        <v>280</v>
      </c>
      <c r="D411" s="162"/>
      <c r="E411" s="163">
        <v>79.975999999999999</v>
      </c>
      <c r="F411" s="161"/>
      <c r="G411" s="161"/>
      <c r="H411" s="161"/>
      <c r="I411" s="161"/>
      <c r="J411" s="161"/>
      <c r="K411" s="161"/>
      <c r="L411" s="161"/>
      <c r="M411" s="161"/>
      <c r="N411" s="161"/>
      <c r="O411" s="161"/>
      <c r="P411" s="161"/>
      <c r="Q411" s="161"/>
      <c r="R411" s="161"/>
      <c r="S411" s="161"/>
      <c r="T411" s="161"/>
      <c r="U411" s="161"/>
      <c r="V411" s="161"/>
      <c r="W411" s="161"/>
      <c r="X411" s="161"/>
      <c r="Y411" s="152"/>
      <c r="Z411" s="152"/>
      <c r="AA411" s="152"/>
      <c r="AB411" s="152"/>
      <c r="AC411" s="152"/>
      <c r="AD411" s="152"/>
      <c r="AE411" s="152"/>
      <c r="AF411" s="152"/>
      <c r="AG411" s="152" t="s">
        <v>122</v>
      </c>
      <c r="AH411" s="152">
        <v>0</v>
      </c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 x14ac:dyDescent="0.2">
      <c r="A412" s="159"/>
      <c r="B412" s="160"/>
      <c r="C412" s="191" t="s">
        <v>281</v>
      </c>
      <c r="D412" s="162"/>
      <c r="E412" s="163">
        <v>4754.9660000000003</v>
      </c>
      <c r="F412" s="161"/>
      <c r="G412" s="161"/>
      <c r="H412" s="161"/>
      <c r="I412" s="161"/>
      <c r="J412" s="161"/>
      <c r="K412" s="161"/>
      <c r="L412" s="161"/>
      <c r="M412" s="161"/>
      <c r="N412" s="161"/>
      <c r="O412" s="161"/>
      <c r="P412" s="161"/>
      <c r="Q412" s="161"/>
      <c r="R412" s="161"/>
      <c r="S412" s="161"/>
      <c r="T412" s="161"/>
      <c r="U412" s="161"/>
      <c r="V412" s="161"/>
      <c r="W412" s="161"/>
      <c r="X412" s="161"/>
      <c r="Y412" s="152"/>
      <c r="Z412" s="152"/>
      <c r="AA412" s="152"/>
      <c r="AB412" s="152"/>
      <c r="AC412" s="152"/>
      <c r="AD412" s="152"/>
      <c r="AE412" s="152"/>
      <c r="AF412" s="152"/>
      <c r="AG412" s="152" t="s">
        <v>122</v>
      </c>
      <c r="AH412" s="152">
        <v>0</v>
      </c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 x14ac:dyDescent="0.2">
      <c r="A413" s="159"/>
      <c r="B413" s="160"/>
      <c r="C413" s="191" t="s">
        <v>282</v>
      </c>
      <c r="D413" s="162"/>
      <c r="E413" s="163">
        <v>-372.73239999999998</v>
      </c>
      <c r="F413" s="161"/>
      <c r="G413" s="161"/>
      <c r="H413" s="161"/>
      <c r="I413" s="161"/>
      <c r="J413" s="161"/>
      <c r="K413" s="161"/>
      <c r="L413" s="161"/>
      <c r="M413" s="161"/>
      <c r="N413" s="161"/>
      <c r="O413" s="161"/>
      <c r="P413" s="161"/>
      <c r="Q413" s="161"/>
      <c r="R413" s="161"/>
      <c r="S413" s="161"/>
      <c r="T413" s="161"/>
      <c r="U413" s="161"/>
      <c r="V413" s="161"/>
      <c r="W413" s="161"/>
      <c r="X413" s="161"/>
      <c r="Y413" s="152"/>
      <c r="Z413" s="152"/>
      <c r="AA413" s="152"/>
      <c r="AB413" s="152"/>
      <c r="AC413" s="152"/>
      <c r="AD413" s="152"/>
      <c r="AE413" s="152"/>
      <c r="AF413" s="152"/>
      <c r="AG413" s="152" t="s">
        <v>122</v>
      </c>
      <c r="AH413" s="152">
        <v>0</v>
      </c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ht="22.5" outlineLevel="1" x14ac:dyDescent="0.2">
      <c r="A414" s="173">
        <v>33</v>
      </c>
      <c r="B414" s="174" t="s">
        <v>283</v>
      </c>
      <c r="C414" s="190" t="s">
        <v>284</v>
      </c>
      <c r="D414" s="175" t="s">
        <v>116</v>
      </c>
      <c r="E414" s="176">
        <v>352.50889999999998</v>
      </c>
      <c r="F414" s="177"/>
      <c r="G414" s="178">
        <f>ROUND(E414*F414,2)</f>
        <v>0</v>
      </c>
      <c r="H414" s="177"/>
      <c r="I414" s="178">
        <f>ROUND(E414*H414,2)</f>
        <v>0</v>
      </c>
      <c r="J414" s="177"/>
      <c r="K414" s="178">
        <f>ROUND(E414*J414,2)</f>
        <v>0</v>
      </c>
      <c r="L414" s="178">
        <v>21</v>
      </c>
      <c r="M414" s="178">
        <f>G414*(1+L414/100)</f>
        <v>0</v>
      </c>
      <c r="N414" s="178">
        <v>0</v>
      </c>
      <c r="O414" s="178">
        <f>ROUND(E414*N414,2)</f>
        <v>0</v>
      </c>
      <c r="P414" s="178">
        <v>0</v>
      </c>
      <c r="Q414" s="178">
        <f>ROUND(E414*P414,2)</f>
        <v>0</v>
      </c>
      <c r="R414" s="178" t="s">
        <v>104</v>
      </c>
      <c r="S414" s="178" t="s">
        <v>105</v>
      </c>
      <c r="T414" s="179" t="s">
        <v>105</v>
      </c>
      <c r="U414" s="161">
        <v>0.05</v>
      </c>
      <c r="V414" s="161">
        <f>ROUND(E414*U414,2)</f>
        <v>17.63</v>
      </c>
      <c r="W414" s="161"/>
      <c r="X414" s="161" t="s">
        <v>106</v>
      </c>
      <c r="Y414" s="152"/>
      <c r="Z414" s="152"/>
      <c r="AA414" s="152"/>
      <c r="AB414" s="152"/>
      <c r="AC414" s="152"/>
      <c r="AD414" s="152"/>
      <c r="AE414" s="152"/>
      <c r="AF414" s="152"/>
      <c r="AG414" s="152" t="s">
        <v>137</v>
      </c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 x14ac:dyDescent="0.2">
      <c r="A415" s="159"/>
      <c r="B415" s="160"/>
      <c r="C415" s="191" t="s">
        <v>285</v>
      </c>
      <c r="D415" s="162"/>
      <c r="E415" s="163">
        <v>352.50889999999998</v>
      </c>
      <c r="F415" s="161"/>
      <c r="G415" s="161"/>
      <c r="H415" s="161"/>
      <c r="I415" s="161"/>
      <c r="J415" s="161"/>
      <c r="K415" s="161"/>
      <c r="L415" s="161"/>
      <c r="M415" s="161"/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61"/>
      <c r="Y415" s="152"/>
      <c r="Z415" s="152"/>
      <c r="AA415" s="152"/>
      <c r="AB415" s="152"/>
      <c r="AC415" s="152"/>
      <c r="AD415" s="152"/>
      <c r="AE415" s="152"/>
      <c r="AF415" s="152"/>
      <c r="AG415" s="152" t="s">
        <v>122</v>
      </c>
      <c r="AH415" s="152">
        <v>0</v>
      </c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ht="22.5" outlineLevel="1" x14ac:dyDescent="0.2">
      <c r="A416" s="173">
        <v>34</v>
      </c>
      <c r="B416" s="174" t="s">
        <v>286</v>
      </c>
      <c r="C416" s="190" t="s">
        <v>287</v>
      </c>
      <c r="D416" s="175" t="s">
        <v>116</v>
      </c>
      <c r="E416" s="176">
        <v>725.24130000000002</v>
      </c>
      <c r="F416" s="177"/>
      <c r="G416" s="178">
        <f>ROUND(E416*F416,2)</f>
        <v>0</v>
      </c>
      <c r="H416" s="177"/>
      <c r="I416" s="178">
        <f>ROUND(E416*H416,2)</f>
        <v>0</v>
      </c>
      <c r="J416" s="177"/>
      <c r="K416" s="178">
        <f>ROUND(E416*J416,2)</f>
        <v>0</v>
      </c>
      <c r="L416" s="178">
        <v>21</v>
      </c>
      <c r="M416" s="178">
        <f>G416*(1+L416/100)</f>
        <v>0</v>
      </c>
      <c r="N416" s="178">
        <v>0</v>
      </c>
      <c r="O416" s="178">
        <f>ROUND(E416*N416,2)</f>
        <v>0</v>
      </c>
      <c r="P416" s="178">
        <v>0</v>
      </c>
      <c r="Q416" s="178">
        <f>ROUND(E416*P416,2)</f>
        <v>0</v>
      </c>
      <c r="R416" s="178" t="s">
        <v>104</v>
      </c>
      <c r="S416" s="178" t="s">
        <v>105</v>
      </c>
      <c r="T416" s="179" t="s">
        <v>105</v>
      </c>
      <c r="U416" s="161">
        <v>0.06</v>
      </c>
      <c r="V416" s="161">
        <f>ROUND(E416*U416,2)</f>
        <v>43.51</v>
      </c>
      <c r="W416" s="161"/>
      <c r="X416" s="161" t="s">
        <v>106</v>
      </c>
      <c r="Y416" s="152"/>
      <c r="Z416" s="152"/>
      <c r="AA416" s="152"/>
      <c r="AB416" s="152"/>
      <c r="AC416" s="152"/>
      <c r="AD416" s="152"/>
      <c r="AE416" s="152"/>
      <c r="AF416" s="152"/>
      <c r="AG416" s="152" t="s">
        <v>137</v>
      </c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 x14ac:dyDescent="0.2">
      <c r="A417" s="159"/>
      <c r="B417" s="160"/>
      <c r="C417" s="191" t="s">
        <v>288</v>
      </c>
      <c r="D417" s="162"/>
      <c r="E417" s="163">
        <v>725.24130000000002</v>
      </c>
      <c r="F417" s="161"/>
      <c r="G417" s="161"/>
      <c r="H417" s="161"/>
      <c r="I417" s="161"/>
      <c r="J417" s="161"/>
      <c r="K417" s="161"/>
      <c r="L417" s="161"/>
      <c r="M417" s="161"/>
      <c r="N417" s="161"/>
      <c r="O417" s="161"/>
      <c r="P417" s="161"/>
      <c r="Q417" s="161"/>
      <c r="R417" s="161"/>
      <c r="S417" s="161"/>
      <c r="T417" s="161"/>
      <c r="U417" s="161"/>
      <c r="V417" s="161"/>
      <c r="W417" s="161"/>
      <c r="X417" s="161"/>
      <c r="Y417" s="152"/>
      <c r="Z417" s="152"/>
      <c r="AA417" s="152"/>
      <c r="AB417" s="152"/>
      <c r="AC417" s="152"/>
      <c r="AD417" s="152"/>
      <c r="AE417" s="152"/>
      <c r="AF417" s="152"/>
      <c r="AG417" s="152" t="s">
        <v>122</v>
      </c>
      <c r="AH417" s="152">
        <v>0</v>
      </c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ht="22.5" outlineLevel="1" x14ac:dyDescent="0.2">
      <c r="A418" s="173">
        <v>35</v>
      </c>
      <c r="B418" s="174" t="s">
        <v>289</v>
      </c>
      <c r="C418" s="190" t="s">
        <v>290</v>
      </c>
      <c r="D418" s="175" t="s">
        <v>116</v>
      </c>
      <c r="E418" s="176">
        <v>387.32810000000001</v>
      </c>
      <c r="F418" s="177"/>
      <c r="G418" s="178">
        <f>ROUND(E418*F418,2)</f>
        <v>0</v>
      </c>
      <c r="H418" s="177"/>
      <c r="I418" s="178">
        <f>ROUND(E418*H418,2)</f>
        <v>0</v>
      </c>
      <c r="J418" s="177"/>
      <c r="K418" s="178">
        <f>ROUND(E418*J418,2)</f>
        <v>0</v>
      </c>
      <c r="L418" s="178">
        <v>21</v>
      </c>
      <c r="M418" s="178">
        <f>G418*(1+L418/100)</f>
        <v>0</v>
      </c>
      <c r="N418" s="178">
        <v>0</v>
      </c>
      <c r="O418" s="178">
        <f>ROUND(E418*N418,2)</f>
        <v>0</v>
      </c>
      <c r="P418" s="178">
        <v>0</v>
      </c>
      <c r="Q418" s="178">
        <f>ROUND(E418*P418,2)</f>
        <v>0</v>
      </c>
      <c r="R418" s="178" t="s">
        <v>104</v>
      </c>
      <c r="S418" s="178" t="s">
        <v>105</v>
      </c>
      <c r="T418" s="179" t="s">
        <v>105</v>
      </c>
      <c r="U418" s="161">
        <v>0.01</v>
      </c>
      <c r="V418" s="161">
        <f>ROUND(E418*U418,2)</f>
        <v>3.87</v>
      </c>
      <c r="W418" s="161"/>
      <c r="X418" s="161" t="s">
        <v>106</v>
      </c>
      <c r="Y418" s="152"/>
      <c r="Z418" s="152"/>
      <c r="AA418" s="152"/>
      <c r="AB418" s="152"/>
      <c r="AC418" s="152"/>
      <c r="AD418" s="152"/>
      <c r="AE418" s="152"/>
      <c r="AF418" s="152"/>
      <c r="AG418" s="152" t="s">
        <v>137</v>
      </c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1" x14ac:dyDescent="0.2">
      <c r="A419" s="159"/>
      <c r="B419" s="160"/>
      <c r="C419" s="248" t="s">
        <v>261</v>
      </c>
      <c r="D419" s="249"/>
      <c r="E419" s="249"/>
      <c r="F419" s="249"/>
      <c r="G419" s="249"/>
      <c r="H419" s="161"/>
      <c r="I419" s="161"/>
      <c r="J419" s="161"/>
      <c r="K419" s="161"/>
      <c r="L419" s="161"/>
      <c r="M419" s="161"/>
      <c r="N419" s="161"/>
      <c r="O419" s="161"/>
      <c r="P419" s="161"/>
      <c r="Q419" s="161"/>
      <c r="R419" s="161"/>
      <c r="S419" s="161"/>
      <c r="T419" s="161"/>
      <c r="U419" s="161"/>
      <c r="V419" s="161"/>
      <c r="W419" s="161"/>
      <c r="X419" s="161"/>
      <c r="Y419" s="152"/>
      <c r="Z419" s="152"/>
      <c r="AA419" s="152"/>
      <c r="AB419" s="152"/>
      <c r="AC419" s="152"/>
      <c r="AD419" s="152"/>
      <c r="AE419" s="152"/>
      <c r="AF419" s="152"/>
      <c r="AG419" s="152" t="s">
        <v>109</v>
      </c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 x14ac:dyDescent="0.2">
      <c r="A420" s="159"/>
      <c r="B420" s="160"/>
      <c r="C420" s="191" t="s">
        <v>291</v>
      </c>
      <c r="D420" s="162"/>
      <c r="E420" s="163">
        <v>387.32810000000001</v>
      </c>
      <c r="F420" s="161"/>
      <c r="G420" s="161"/>
      <c r="H420" s="161"/>
      <c r="I420" s="161"/>
      <c r="J420" s="161"/>
      <c r="K420" s="161"/>
      <c r="L420" s="161"/>
      <c r="M420" s="161"/>
      <c r="N420" s="161"/>
      <c r="O420" s="161"/>
      <c r="P420" s="161"/>
      <c r="Q420" s="161"/>
      <c r="R420" s="161"/>
      <c r="S420" s="161"/>
      <c r="T420" s="161"/>
      <c r="U420" s="161"/>
      <c r="V420" s="161"/>
      <c r="W420" s="161"/>
      <c r="X420" s="161"/>
      <c r="Y420" s="152"/>
      <c r="Z420" s="152"/>
      <c r="AA420" s="152"/>
      <c r="AB420" s="152"/>
      <c r="AC420" s="152"/>
      <c r="AD420" s="152"/>
      <c r="AE420" s="152"/>
      <c r="AF420" s="152"/>
      <c r="AG420" s="152" t="s">
        <v>122</v>
      </c>
      <c r="AH420" s="152">
        <v>0</v>
      </c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ht="22.5" outlineLevel="1" x14ac:dyDescent="0.2">
      <c r="A421" s="173">
        <v>36</v>
      </c>
      <c r="B421" s="174" t="s">
        <v>292</v>
      </c>
      <c r="C421" s="190" t="s">
        <v>293</v>
      </c>
      <c r="D421" s="175" t="s">
        <v>116</v>
      </c>
      <c r="E421" s="176">
        <v>725.24130000000002</v>
      </c>
      <c r="F421" s="177"/>
      <c r="G421" s="178">
        <f>ROUND(E421*F421,2)</f>
        <v>0</v>
      </c>
      <c r="H421" s="177"/>
      <c r="I421" s="178">
        <f>ROUND(E421*H421,2)</f>
        <v>0</v>
      </c>
      <c r="J421" s="177"/>
      <c r="K421" s="178">
        <f>ROUND(E421*J421,2)</f>
        <v>0</v>
      </c>
      <c r="L421" s="178">
        <v>21</v>
      </c>
      <c r="M421" s="178">
        <f>G421*(1+L421/100)</f>
        <v>0</v>
      </c>
      <c r="N421" s="178">
        <v>0</v>
      </c>
      <c r="O421" s="178">
        <f>ROUND(E421*N421,2)</f>
        <v>0</v>
      </c>
      <c r="P421" s="178">
        <v>0</v>
      </c>
      <c r="Q421" s="178">
        <f>ROUND(E421*P421,2)</f>
        <v>0</v>
      </c>
      <c r="R421" s="178" t="s">
        <v>104</v>
      </c>
      <c r="S421" s="178" t="s">
        <v>105</v>
      </c>
      <c r="T421" s="179" t="s">
        <v>105</v>
      </c>
      <c r="U421" s="161">
        <v>5.5999999999999999E-3</v>
      </c>
      <c r="V421" s="161">
        <f>ROUND(E421*U421,2)</f>
        <v>4.0599999999999996</v>
      </c>
      <c r="W421" s="161"/>
      <c r="X421" s="161" t="s">
        <v>106</v>
      </c>
      <c r="Y421" s="152"/>
      <c r="Z421" s="152"/>
      <c r="AA421" s="152"/>
      <c r="AB421" s="152"/>
      <c r="AC421" s="152"/>
      <c r="AD421" s="152"/>
      <c r="AE421" s="152"/>
      <c r="AF421" s="152"/>
      <c r="AG421" s="152" t="s">
        <v>137</v>
      </c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1" x14ac:dyDescent="0.2">
      <c r="A422" s="159"/>
      <c r="B422" s="160"/>
      <c r="C422" s="248" t="s">
        <v>261</v>
      </c>
      <c r="D422" s="249"/>
      <c r="E422" s="249"/>
      <c r="F422" s="249"/>
      <c r="G422" s="249"/>
      <c r="H422" s="161"/>
      <c r="I422" s="161"/>
      <c r="J422" s="161"/>
      <c r="K422" s="161"/>
      <c r="L422" s="161"/>
      <c r="M422" s="161"/>
      <c r="N422" s="161"/>
      <c r="O422" s="161"/>
      <c r="P422" s="161"/>
      <c r="Q422" s="161"/>
      <c r="R422" s="161"/>
      <c r="S422" s="161"/>
      <c r="T422" s="161"/>
      <c r="U422" s="161"/>
      <c r="V422" s="161"/>
      <c r="W422" s="161"/>
      <c r="X422" s="161"/>
      <c r="Y422" s="152"/>
      <c r="Z422" s="152"/>
      <c r="AA422" s="152"/>
      <c r="AB422" s="152"/>
      <c r="AC422" s="152"/>
      <c r="AD422" s="152"/>
      <c r="AE422" s="152"/>
      <c r="AF422" s="152"/>
      <c r="AG422" s="152" t="s">
        <v>109</v>
      </c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ht="33.75" outlineLevel="1" x14ac:dyDescent="0.2">
      <c r="A423" s="173">
        <v>37</v>
      </c>
      <c r="B423" s="174" t="s">
        <v>294</v>
      </c>
      <c r="C423" s="190" t="s">
        <v>295</v>
      </c>
      <c r="D423" s="175" t="s">
        <v>116</v>
      </c>
      <c r="E423" s="176">
        <v>1549.3124</v>
      </c>
      <c r="F423" s="177"/>
      <c r="G423" s="178">
        <f>ROUND(E423*F423,2)</f>
        <v>0</v>
      </c>
      <c r="H423" s="177"/>
      <c r="I423" s="178">
        <f>ROUND(E423*H423,2)</f>
        <v>0</v>
      </c>
      <c r="J423" s="177"/>
      <c r="K423" s="178">
        <f>ROUND(E423*J423,2)</f>
        <v>0</v>
      </c>
      <c r="L423" s="178">
        <v>21</v>
      </c>
      <c r="M423" s="178">
        <f>G423*(1+L423/100)</f>
        <v>0</v>
      </c>
      <c r="N423" s="178">
        <v>0</v>
      </c>
      <c r="O423" s="178">
        <f>ROUND(E423*N423,2)</f>
        <v>0</v>
      </c>
      <c r="P423" s="178">
        <v>0</v>
      </c>
      <c r="Q423" s="178">
        <f>ROUND(E423*P423,2)</f>
        <v>0</v>
      </c>
      <c r="R423" s="178" t="s">
        <v>104</v>
      </c>
      <c r="S423" s="178" t="s">
        <v>105</v>
      </c>
      <c r="T423" s="179" t="s">
        <v>105</v>
      </c>
      <c r="U423" s="161">
        <v>0</v>
      </c>
      <c r="V423" s="161">
        <f>ROUND(E423*U423,2)</f>
        <v>0</v>
      </c>
      <c r="W423" s="161"/>
      <c r="X423" s="161" t="s">
        <v>106</v>
      </c>
      <c r="Y423" s="152"/>
      <c r="Z423" s="152"/>
      <c r="AA423" s="152"/>
      <c r="AB423" s="152"/>
      <c r="AC423" s="152"/>
      <c r="AD423" s="152"/>
      <c r="AE423" s="152"/>
      <c r="AF423" s="152"/>
      <c r="AG423" s="152" t="s">
        <v>137</v>
      </c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 x14ac:dyDescent="0.2">
      <c r="A424" s="159"/>
      <c r="B424" s="160"/>
      <c r="C424" s="248" t="s">
        <v>261</v>
      </c>
      <c r="D424" s="249"/>
      <c r="E424" s="249"/>
      <c r="F424" s="249"/>
      <c r="G424" s="249"/>
      <c r="H424" s="161"/>
      <c r="I424" s="161"/>
      <c r="J424" s="161"/>
      <c r="K424" s="161"/>
      <c r="L424" s="161"/>
      <c r="M424" s="161"/>
      <c r="N424" s="161"/>
      <c r="O424" s="161"/>
      <c r="P424" s="161"/>
      <c r="Q424" s="161"/>
      <c r="R424" s="161"/>
      <c r="S424" s="161"/>
      <c r="T424" s="161"/>
      <c r="U424" s="161"/>
      <c r="V424" s="161"/>
      <c r="W424" s="161"/>
      <c r="X424" s="161"/>
      <c r="Y424" s="152"/>
      <c r="Z424" s="152"/>
      <c r="AA424" s="152"/>
      <c r="AB424" s="152"/>
      <c r="AC424" s="152"/>
      <c r="AD424" s="152"/>
      <c r="AE424" s="152"/>
      <c r="AF424" s="152"/>
      <c r="AG424" s="152" t="s">
        <v>109</v>
      </c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1" x14ac:dyDescent="0.2">
      <c r="A425" s="159"/>
      <c r="B425" s="160"/>
      <c r="C425" s="191" t="s">
        <v>296</v>
      </c>
      <c r="D425" s="162"/>
      <c r="E425" s="163">
        <v>1549.3124</v>
      </c>
      <c r="F425" s="161"/>
      <c r="G425" s="161"/>
      <c r="H425" s="161"/>
      <c r="I425" s="161"/>
      <c r="J425" s="161"/>
      <c r="K425" s="161"/>
      <c r="L425" s="161"/>
      <c r="M425" s="161"/>
      <c r="N425" s="161"/>
      <c r="O425" s="161"/>
      <c r="P425" s="161"/>
      <c r="Q425" s="161"/>
      <c r="R425" s="161"/>
      <c r="S425" s="161"/>
      <c r="T425" s="161"/>
      <c r="U425" s="161"/>
      <c r="V425" s="161"/>
      <c r="W425" s="161"/>
      <c r="X425" s="161"/>
      <c r="Y425" s="152"/>
      <c r="Z425" s="152"/>
      <c r="AA425" s="152"/>
      <c r="AB425" s="152"/>
      <c r="AC425" s="152"/>
      <c r="AD425" s="152"/>
      <c r="AE425" s="152"/>
      <c r="AF425" s="152"/>
      <c r="AG425" s="152" t="s">
        <v>122</v>
      </c>
      <c r="AH425" s="152">
        <v>0</v>
      </c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ht="33.75" outlineLevel="1" x14ac:dyDescent="0.2">
      <c r="A426" s="173">
        <v>38</v>
      </c>
      <c r="B426" s="174" t="s">
        <v>297</v>
      </c>
      <c r="C426" s="190" t="s">
        <v>298</v>
      </c>
      <c r="D426" s="175" t="s">
        <v>116</v>
      </c>
      <c r="E426" s="176">
        <v>2900.9652000000001</v>
      </c>
      <c r="F426" s="177"/>
      <c r="G426" s="178">
        <f>ROUND(E426*F426,2)</f>
        <v>0</v>
      </c>
      <c r="H426" s="177"/>
      <c r="I426" s="178">
        <f>ROUND(E426*H426,2)</f>
        <v>0</v>
      </c>
      <c r="J426" s="177"/>
      <c r="K426" s="178">
        <f>ROUND(E426*J426,2)</f>
        <v>0</v>
      </c>
      <c r="L426" s="178">
        <v>21</v>
      </c>
      <c r="M426" s="178">
        <f>G426*(1+L426/100)</f>
        <v>0</v>
      </c>
      <c r="N426" s="178">
        <v>0</v>
      </c>
      <c r="O426" s="178">
        <f>ROUND(E426*N426,2)</f>
        <v>0</v>
      </c>
      <c r="P426" s="178">
        <v>0</v>
      </c>
      <c r="Q426" s="178">
        <f>ROUND(E426*P426,2)</f>
        <v>0</v>
      </c>
      <c r="R426" s="178" t="s">
        <v>104</v>
      </c>
      <c r="S426" s="178" t="s">
        <v>105</v>
      </c>
      <c r="T426" s="179" t="s">
        <v>105</v>
      </c>
      <c r="U426" s="161">
        <v>0</v>
      </c>
      <c r="V426" s="161">
        <f>ROUND(E426*U426,2)</f>
        <v>0</v>
      </c>
      <c r="W426" s="161"/>
      <c r="X426" s="161" t="s">
        <v>106</v>
      </c>
      <c r="Y426" s="152"/>
      <c r="Z426" s="152"/>
      <c r="AA426" s="152"/>
      <c r="AB426" s="152"/>
      <c r="AC426" s="152"/>
      <c r="AD426" s="152"/>
      <c r="AE426" s="152"/>
      <c r="AF426" s="152"/>
      <c r="AG426" s="152" t="s">
        <v>137</v>
      </c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1" x14ac:dyDescent="0.2">
      <c r="A427" s="159"/>
      <c r="B427" s="160"/>
      <c r="C427" s="248" t="s">
        <v>261</v>
      </c>
      <c r="D427" s="249"/>
      <c r="E427" s="249"/>
      <c r="F427" s="249"/>
      <c r="G427" s="249"/>
      <c r="H427" s="161"/>
      <c r="I427" s="161"/>
      <c r="J427" s="161"/>
      <c r="K427" s="161"/>
      <c r="L427" s="161"/>
      <c r="M427" s="161"/>
      <c r="N427" s="161"/>
      <c r="O427" s="161"/>
      <c r="P427" s="161"/>
      <c r="Q427" s="161"/>
      <c r="R427" s="161"/>
      <c r="S427" s="161"/>
      <c r="T427" s="161"/>
      <c r="U427" s="161"/>
      <c r="V427" s="161"/>
      <c r="W427" s="161"/>
      <c r="X427" s="161"/>
      <c r="Y427" s="152"/>
      <c r="Z427" s="152"/>
      <c r="AA427" s="152"/>
      <c r="AB427" s="152"/>
      <c r="AC427" s="152"/>
      <c r="AD427" s="152"/>
      <c r="AE427" s="152"/>
      <c r="AF427" s="152"/>
      <c r="AG427" s="152" t="s">
        <v>109</v>
      </c>
      <c r="AH427" s="152"/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1" x14ac:dyDescent="0.2">
      <c r="A428" s="159"/>
      <c r="B428" s="160"/>
      <c r="C428" s="191" t="s">
        <v>299</v>
      </c>
      <c r="D428" s="162"/>
      <c r="E428" s="163">
        <v>2900.9652000000001</v>
      </c>
      <c r="F428" s="161"/>
      <c r="G428" s="161"/>
      <c r="H428" s="161"/>
      <c r="I428" s="161"/>
      <c r="J428" s="161"/>
      <c r="K428" s="161"/>
      <c r="L428" s="161"/>
      <c r="M428" s="161"/>
      <c r="N428" s="161"/>
      <c r="O428" s="161"/>
      <c r="P428" s="161"/>
      <c r="Q428" s="161"/>
      <c r="R428" s="161"/>
      <c r="S428" s="161"/>
      <c r="T428" s="161"/>
      <c r="U428" s="161"/>
      <c r="V428" s="161"/>
      <c r="W428" s="161"/>
      <c r="X428" s="161"/>
      <c r="Y428" s="152"/>
      <c r="Z428" s="152"/>
      <c r="AA428" s="152"/>
      <c r="AB428" s="152"/>
      <c r="AC428" s="152"/>
      <c r="AD428" s="152"/>
      <c r="AE428" s="152"/>
      <c r="AF428" s="152"/>
      <c r="AG428" s="152" t="s">
        <v>122</v>
      </c>
      <c r="AH428" s="152">
        <v>0</v>
      </c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ht="56.25" outlineLevel="1" x14ac:dyDescent="0.2">
      <c r="A429" s="173">
        <v>39</v>
      </c>
      <c r="B429" s="174" t="s">
        <v>300</v>
      </c>
      <c r="C429" s="190" t="s">
        <v>301</v>
      </c>
      <c r="D429" s="175" t="s">
        <v>116</v>
      </c>
      <c r="E429" s="176">
        <v>1097.9719</v>
      </c>
      <c r="F429" s="177"/>
      <c r="G429" s="178">
        <f>ROUND(E429*F429,2)</f>
        <v>0</v>
      </c>
      <c r="H429" s="177"/>
      <c r="I429" s="178">
        <f>ROUND(E429*H429,2)</f>
        <v>0</v>
      </c>
      <c r="J429" s="177"/>
      <c r="K429" s="178">
        <f>ROUND(E429*J429,2)</f>
        <v>0</v>
      </c>
      <c r="L429" s="178">
        <v>21</v>
      </c>
      <c r="M429" s="178">
        <f>G429*(1+L429/100)</f>
        <v>0</v>
      </c>
      <c r="N429" s="178">
        <v>0</v>
      </c>
      <c r="O429" s="178">
        <f>ROUND(E429*N429,2)</f>
        <v>0</v>
      </c>
      <c r="P429" s="178">
        <v>0</v>
      </c>
      <c r="Q429" s="178">
        <f>ROUND(E429*P429,2)</f>
        <v>0</v>
      </c>
      <c r="R429" s="178" t="s">
        <v>104</v>
      </c>
      <c r="S429" s="178" t="s">
        <v>105</v>
      </c>
      <c r="T429" s="179" t="s">
        <v>105</v>
      </c>
      <c r="U429" s="161">
        <v>0.04</v>
      </c>
      <c r="V429" s="161">
        <f>ROUND(E429*U429,2)</f>
        <v>43.92</v>
      </c>
      <c r="W429" s="161"/>
      <c r="X429" s="161" t="s">
        <v>106</v>
      </c>
      <c r="Y429" s="152"/>
      <c r="Z429" s="152"/>
      <c r="AA429" s="152"/>
      <c r="AB429" s="152"/>
      <c r="AC429" s="152"/>
      <c r="AD429" s="152"/>
      <c r="AE429" s="152"/>
      <c r="AF429" s="152"/>
      <c r="AG429" s="152" t="s">
        <v>137</v>
      </c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1" x14ac:dyDescent="0.2">
      <c r="A430" s="159"/>
      <c r="B430" s="160"/>
      <c r="C430" s="248" t="s">
        <v>302</v>
      </c>
      <c r="D430" s="249"/>
      <c r="E430" s="249"/>
      <c r="F430" s="249"/>
      <c r="G430" s="249"/>
      <c r="H430" s="161"/>
      <c r="I430" s="161"/>
      <c r="J430" s="161"/>
      <c r="K430" s="161"/>
      <c r="L430" s="161"/>
      <c r="M430" s="161"/>
      <c r="N430" s="161"/>
      <c r="O430" s="161"/>
      <c r="P430" s="161"/>
      <c r="Q430" s="161"/>
      <c r="R430" s="161"/>
      <c r="S430" s="161"/>
      <c r="T430" s="161"/>
      <c r="U430" s="161"/>
      <c r="V430" s="161"/>
      <c r="W430" s="161"/>
      <c r="X430" s="161"/>
      <c r="Y430" s="152"/>
      <c r="Z430" s="152"/>
      <c r="AA430" s="152"/>
      <c r="AB430" s="152"/>
      <c r="AC430" s="152"/>
      <c r="AD430" s="152"/>
      <c r="AE430" s="152"/>
      <c r="AF430" s="152"/>
      <c r="AG430" s="152" t="s">
        <v>109</v>
      </c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1" x14ac:dyDescent="0.2">
      <c r="A431" s="159"/>
      <c r="B431" s="160"/>
      <c r="C431" s="191" t="s">
        <v>303</v>
      </c>
      <c r="D431" s="162"/>
      <c r="E431" s="163">
        <v>372.73059999999998</v>
      </c>
      <c r="F431" s="161"/>
      <c r="G431" s="161"/>
      <c r="H431" s="161"/>
      <c r="I431" s="161"/>
      <c r="J431" s="161"/>
      <c r="K431" s="161"/>
      <c r="L431" s="161"/>
      <c r="M431" s="161"/>
      <c r="N431" s="161"/>
      <c r="O431" s="161"/>
      <c r="P431" s="161"/>
      <c r="Q431" s="161"/>
      <c r="R431" s="161"/>
      <c r="S431" s="161"/>
      <c r="T431" s="161"/>
      <c r="U431" s="161"/>
      <c r="V431" s="161"/>
      <c r="W431" s="161"/>
      <c r="X431" s="161"/>
      <c r="Y431" s="152"/>
      <c r="Z431" s="152"/>
      <c r="AA431" s="152"/>
      <c r="AB431" s="152"/>
      <c r="AC431" s="152"/>
      <c r="AD431" s="152"/>
      <c r="AE431" s="152"/>
      <c r="AF431" s="152"/>
      <c r="AG431" s="152" t="s">
        <v>122</v>
      </c>
      <c r="AH431" s="152">
        <v>0</v>
      </c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1" x14ac:dyDescent="0.2">
      <c r="A432" s="159"/>
      <c r="B432" s="160"/>
      <c r="C432" s="191" t="s">
        <v>288</v>
      </c>
      <c r="D432" s="162"/>
      <c r="E432" s="163">
        <v>725.24130000000002</v>
      </c>
      <c r="F432" s="161"/>
      <c r="G432" s="161"/>
      <c r="H432" s="161"/>
      <c r="I432" s="161"/>
      <c r="J432" s="161"/>
      <c r="K432" s="161"/>
      <c r="L432" s="161"/>
      <c r="M432" s="161"/>
      <c r="N432" s="161"/>
      <c r="O432" s="161"/>
      <c r="P432" s="161"/>
      <c r="Q432" s="161"/>
      <c r="R432" s="161"/>
      <c r="S432" s="161"/>
      <c r="T432" s="161"/>
      <c r="U432" s="161"/>
      <c r="V432" s="161"/>
      <c r="W432" s="161"/>
      <c r="X432" s="161"/>
      <c r="Y432" s="152"/>
      <c r="Z432" s="152"/>
      <c r="AA432" s="152"/>
      <c r="AB432" s="152"/>
      <c r="AC432" s="152"/>
      <c r="AD432" s="152"/>
      <c r="AE432" s="152"/>
      <c r="AF432" s="152"/>
      <c r="AG432" s="152" t="s">
        <v>122</v>
      </c>
      <c r="AH432" s="152">
        <v>0</v>
      </c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outlineLevel="1" x14ac:dyDescent="0.2">
      <c r="A433" s="173">
        <v>40</v>
      </c>
      <c r="B433" s="174" t="s">
        <v>304</v>
      </c>
      <c r="C433" s="190" t="s">
        <v>305</v>
      </c>
      <c r="D433" s="175" t="s">
        <v>116</v>
      </c>
      <c r="E433" s="176">
        <v>372.73239999999998</v>
      </c>
      <c r="F433" s="177"/>
      <c r="G433" s="178">
        <f>ROUND(E433*F433,2)</f>
        <v>0</v>
      </c>
      <c r="H433" s="177"/>
      <c r="I433" s="178">
        <f>ROUND(E433*H433,2)</f>
        <v>0</v>
      </c>
      <c r="J433" s="177"/>
      <c r="K433" s="178">
        <f>ROUND(E433*J433,2)</f>
        <v>0</v>
      </c>
      <c r="L433" s="178">
        <v>21</v>
      </c>
      <c r="M433" s="178">
        <f>G433*(1+L433/100)</f>
        <v>0</v>
      </c>
      <c r="N433" s="178">
        <v>0</v>
      </c>
      <c r="O433" s="178">
        <f>ROUND(E433*N433,2)</f>
        <v>0</v>
      </c>
      <c r="P433" s="178">
        <v>0</v>
      </c>
      <c r="Q433" s="178">
        <f>ROUND(E433*P433,2)</f>
        <v>0</v>
      </c>
      <c r="R433" s="178" t="s">
        <v>104</v>
      </c>
      <c r="S433" s="178" t="s">
        <v>105</v>
      </c>
      <c r="T433" s="179" t="s">
        <v>105</v>
      </c>
      <c r="U433" s="161">
        <v>0</v>
      </c>
      <c r="V433" s="161">
        <f>ROUND(E433*U433,2)</f>
        <v>0</v>
      </c>
      <c r="W433" s="161"/>
      <c r="X433" s="161" t="s">
        <v>106</v>
      </c>
      <c r="Y433" s="152"/>
      <c r="Z433" s="152"/>
      <c r="AA433" s="152"/>
      <c r="AB433" s="152"/>
      <c r="AC433" s="152"/>
      <c r="AD433" s="152"/>
      <c r="AE433" s="152"/>
      <c r="AF433" s="152"/>
      <c r="AG433" s="152" t="s">
        <v>137</v>
      </c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outlineLevel="1" x14ac:dyDescent="0.2">
      <c r="A434" s="159"/>
      <c r="B434" s="160"/>
      <c r="C434" s="191" t="s">
        <v>306</v>
      </c>
      <c r="D434" s="162"/>
      <c r="E434" s="163">
        <v>372.73239999999998</v>
      </c>
      <c r="F434" s="161"/>
      <c r="G434" s="161"/>
      <c r="H434" s="161"/>
      <c r="I434" s="161"/>
      <c r="J434" s="161"/>
      <c r="K434" s="161"/>
      <c r="L434" s="161"/>
      <c r="M434" s="161"/>
      <c r="N434" s="161"/>
      <c r="O434" s="161"/>
      <c r="P434" s="161"/>
      <c r="Q434" s="161"/>
      <c r="R434" s="161"/>
      <c r="S434" s="161"/>
      <c r="T434" s="161"/>
      <c r="U434" s="161"/>
      <c r="V434" s="161"/>
      <c r="W434" s="161"/>
      <c r="X434" s="161"/>
      <c r="Y434" s="152"/>
      <c r="Z434" s="152"/>
      <c r="AA434" s="152"/>
      <c r="AB434" s="152"/>
      <c r="AC434" s="152"/>
      <c r="AD434" s="152"/>
      <c r="AE434" s="152"/>
      <c r="AF434" s="152"/>
      <c r="AG434" s="152" t="s">
        <v>122</v>
      </c>
      <c r="AH434" s="152">
        <v>0</v>
      </c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1" x14ac:dyDescent="0.2">
      <c r="A435" s="173">
        <v>41</v>
      </c>
      <c r="B435" s="174" t="s">
        <v>307</v>
      </c>
      <c r="C435" s="190" t="s">
        <v>308</v>
      </c>
      <c r="D435" s="175" t="s">
        <v>116</v>
      </c>
      <c r="E435" s="176">
        <v>725.24130000000002</v>
      </c>
      <c r="F435" s="177"/>
      <c r="G435" s="178">
        <f>ROUND(E435*F435,2)</f>
        <v>0</v>
      </c>
      <c r="H435" s="177"/>
      <c r="I435" s="178">
        <f>ROUND(E435*H435,2)</f>
        <v>0</v>
      </c>
      <c r="J435" s="177"/>
      <c r="K435" s="178">
        <f>ROUND(E435*J435,2)</f>
        <v>0</v>
      </c>
      <c r="L435" s="178">
        <v>21</v>
      </c>
      <c r="M435" s="178">
        <f>G435*(1+L435/100)</f>
        <v>0</v>
      </c>
      <c r="N435" s="178">
        <v>0</v>
      </c>
      <c r="O435" s="178">
        <f>ROUND(E435*N435,2)</f>
        <v>0</v>
      </c>
      <c r="P435" s="178">
        <v>0</v>
      </c>
      <c r="Q435" s="178">
        <f>ROUND(E435*P435,2)</f>
        <v>0</v>
      </c>
      <c r="R435" s="178" t="s">
        <v>104</v>
      </c>
      <c r="S435" s="178" t="s">
        <v>105</v>
      </c>
      <c r="T435" s="179" t="s">
        <v>105</v>
      </c>
      <c r="U435" s="161">
        <v>0</v>
      </c>
      <c r="V435" s="161">
        <f>ROUND(E435*U435,2)</f>
        <v>0</v>
      </c>
      <c r="W435" s="161"/>
      <c r="X435" s="161" t="s">
        <v>106</v>
      </c>
      <c r="Y435" s="152"/>
      <c r="Z435" s="152"/>
      <c r="AA435" s="152"/>
      <c r="AB435" s="152"/>
      <c r="AC435" s="152"/>
      <c r="AD435" s="152"/>
      <c r="AE435" s="152"/>
      <c r="AF435" s="152"/>
      <c r="AG435" s="152" t="s">
        <v>137</v>
      </c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1" x14ac:dyDescent="0.2">
      <c r="A436" s="159"/>
      <c r="B436" s="160"/>
      <c r="C436" s="191" t="s">
        <v>288</v>
      </c>
      <c r="D436" s="162"/>
      <c r="E436" s="163">
        <v>725.24130000000002</v>
      </c>
      <c r="F436" s="161"/>
      <c r="G436" s="161"/>
      <c r="H436" s="161"/>
      <c r="I436" s="161"/>
      <c r="J436" s="161"/>
      <c r="K436" s="161"/>
      <c r="L436" s="161"/>
      <c r="M436" s="161"/>
      <c r="N436" s="161"/>
      <c r="O436" s="161"/>
      <c r="P436" s="161"/>
      <c r="Q436" s="161"/>
      <c r="R436" s="161"/>
      <c r="S436" s="161"/>
      <c r="T436" s="161"/>
      <c r="U436" s="161"/>
      <c r="V436" s="161"/>
      <c r="W436" s="161"/>
      <c r="X436" s="161"/>
      <c r="Y436" s="152"/>
      <c r="Z436" s="152"/>
      <c r="AA436" s="152"/>
      <c r="AB436" s="152"/>
      <c r="AC436" s="152"/>
      <c r="AD436" s="152"/>
      <c r="AE436" s="152"/>
      <c r="AF436" s="152"/>
      <c r="AG436" s="152" t="s">
        <v>122</v>
      </c>
      <c r="AH436" s="152">
        <v>0</v>
      </c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x14ac:dyDescent="0.2">
      <c r="A437" s="167" t="s">
        <v>99</v>
      </c>
      <c r="B437" s="168" t="s">
        <v>61</v>
      </c>
      <c r="C437" s="189" t="s">
        <v>62</v>
      </c>
      <c r="D437" s="169"/>
      <c r="E437" s="170"/>
      <c r="F437" s="171"/>
      <c r="G437" s="171">
        <f>SUMIF(AG438:AG461,"&lt;&gt;NOR",G438:G461)</f>
        <v>0</v>
      </c>
      <c r="H437" s="171"/>
      <c r="I437" s="171">
        <f>SUM(I438:I461)</f>
        <v>0</v>
      </c>
      <c r="J437" s="171"/>
      <c r="K437" s="171">
        <f>SUM(K438:K461)</f>
        <v>0</v>
      </c>
      <c r="L437" s="171"/>
      <c r="M437" s="171">
        <f>SUM(M438:M461)</f>
        <v>0</v>
      </c>
      <c r="N437" s="171"/>
      <c r="O437" s="171">
        <f>SUM(O438:O461)</f>
        <v>102.6</v>
      </c>
      <c r="P437" s="171"/>
      <c r="Q437" s="171">
        <f>SUM(Q438:Q461)</f>
        <v>0</v>
      </c>
      <c r="R437" s="171"/>
      <c r="S437" s="171"/>
      <c r="T437" s="172"/>
      <c r="U437" s="166"/>
      <c r="V437" s="166">
        <f>SUM(V438:V461)</f>
        <v>172.98999999999998</v>
      </c>
      <c r="W437" s="166"/>
      <c r="X437" s="166"/>
      <c r="AG437" t="s">
        <v>100</v>
      </c>
    </row>
    <row r="438" spans="1:60" outlineLevel="1" x14ac:dyDescent="0.2">
      <c r="A438" s="173">
        <v>42</v>
      </c>
      <c r="B438" s="174" t="s">
        <v>309</v>
      </c>
      <c r="C438" s="190" t="s">
        <v>310</v>
      </c>
      <c r="D438" s="175" t="s">
        <v>116</v>
      </c>
      <c r="E438" s="176">
        <v>39</v>
      </c>
      <c r="F438" s="177"/>
      <c r="G438" s="178">
        <f>ROUND(E438*F438,2)</f>
        <v>0</v>
      </c>
      <c r="H438" s="177"/>
      <c r="I438" s="178">
        <f>ROUND(E438*H438,2)</f>
        <v>0</v>
      </c>
      <c r="J438" s="177"/>
      <c r="K438" s="178">
        <f>ROUND(E438*J438,2)</f>
        <v>0</v>
      </c>
      <c r="L438" s="178">
        <v>21</v>
      </c>
      <c r="M438" s="178">
        <f>G438*(1+L438/100)</f>
        <v>0</v>
      </c>
      <c r="N438" s="178">
        <v>1.63</v>
      </c>
      <c r="O438" s="178">
        <f>ROUND(E438*N438,2)</f>
        <v>63.57</v>
      </c>
      <c r="P438" s="178">
        <v>0</v>
      </c>
      <c r="Q438" s="178">
        <f>ROUND(E438*P438,2)</f>
        <v>0</v>
      </c>
      <c r="R438" s="178" t="s">
        <v>311</v>
      </c>
      <c r="S438" s="178" t="s">
        <v>105</v>
      </c>
      <c r="T438" s="179" t="s">
        <v>105</v>
      </c>
      <c r="U438" s="161">
        <v>0.92</v>
      </c>
      <c r="V438" s="161">
        <f>ROUND(E438*U438,2)</f>
        <v>35.880000000000003</v>
      </c>
      <c r="W438" s="161"/>
      <c r="X438" s="161" t="s">
        <v>106</v>
      </c>
      <c r="Y438" s="152"/>
      <c r="Z438" s="152"/>
      <c r="AA438" s="152"/>
      <c r="AB438" s="152"/>
      <c r="AC438" s="152"/>
      <c r="AD438" s="152"/>
      <c r="AE438" s="152"/>
      <c r="AF438" s="152"/>
      <c r="AG438" s="152" t="s">
        <v>137</v>
      </c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1" x14ac:dyDescent="0.2">
      <c r="A439" s="159"/>
      <c r="B439" s="160"/>
      <c r="C439" s="248" t="s">
        <v>312</v>
      </c>
      <c r="D439" s="249"/>
      <c r="E439" s="249"/>
      <c r="F439" s="249"/>
      <c r="G439" s="249"/>
      <c r="H439" s="161"/>
      <c r="I439" s="161"/>
      <c r="J439" s="161"/>
      <c r="K439" s="161"/>
      <c r="L439" s="161"/>
      <c r="M439" s="161"/>
      <c r="N439" s="161"/>
      <c r="O439" s="161"/>
      <c r="P439" s="161"/>
      <c r="Q439" s="161"/>
      <c r="R439" s="161"/>
      <c r="S439" s="161"/>
      <c r="T439" s="161"/>
      <c r="U439" s="161"/>
      <c r="V439" s="161"/>
      <c r="W439" s="161"/>
      <c r="X439" s="161"/>
      <c r="Y439" s="152"/>
      <c r="Z439" s="152"/>
      <c r="AA439" s="152"/>
      <c r="AB439" s="152"/>
      <c r="AC439" s="152"/>
      <c r="AD439" s="152"/>
      <c r="AE439" s="152"/>
      <c r="AF439" s="152"/>
      <c r="AG439" s="152" t="s">
        <v>109</v>
      </c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1" x14ac:dyDescent="0.2">
      <c r="A440" s="159"/>
      <c r="B440" s="160"/>
      <c r="C440" s="191" t="s">
        <v>313</v>
      </c>
      <c r="D440" s="162"/>
      <c r="E440" s="163">
        <v>24.75</v>
      </c>
      <c r="F440" s="161"/>
      <c r="G440" s="161"/>
      <c r="H440" s="161"/>
      <c r="I440" s="161"/>
      <c r="J440" s="161"/>
      <c r="K440" s="161"/>
      <c r="L440" s="161"/>
      <c r="M440" s="161"/>
      <c r="N440" s="161"/>
      <c r="O440" s="161"/>
      <c r="P440" s="161"/>
      <c r="Q440" s="161"/>
      <c r="R440" s="161"/>
      <c r="S440" s="161"/>
      <c r="T440" s="161"/>
      <c r="U440" s="161"/>
      <c r="V440" s="161"/>
      <c r="W440" s="161"/>
      <c r="X440" s="161"/>
      <c r="Y440" s="152"/>
      <c r="Z440" s="152"/>
      <c r="AA440" s="152"/>
      <c r="AB440" s="152"/>
      <c r="AC440" s="152"/>
      <c r="AD440" s="152"/>
      <c r="AE440" s="152"/>
      <c r="AF440" s="152"/>
      <c r="AG440" s="152" t="s">
        <v>122</v>
      </c>
      <c r="AH440" s="152">
        <v>0</v>
      </c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1" x14ac:dyDescent="0.2">
      <c r="A441" s="173">
        <v>43</v>
      </c>
      <c r="B441" s="174" t="s">
        <v>314</v>
      </c>
      <c r="C441" s="190" t="s">
        <v>315</v>
      </c>
      <c r="D441" s="175" t="s">
        <v>216</v>
      </c>
      <c r="E441" s="176">
        <v>780</v>
      </c>
      <c r="F441" s="177"/>
      <c r="G441" s="178">
        <f>ROUND(E441*F441,2)</f>
        <v>0</v>
      </c>
      <c r="H441" s="177"/>
      <c r="I441" s="178">
        <f>ROUND(E441*H441,2)</f>
        <v>0</v>
      </c>
      <c r="J441" s="177"/>
      <c r="K441" s="178">
        <f>ROUND(E441*J441,2)</f>
        <v>0</v>
      </c>
      <c r="L441" s="178">
        <v>21</v>
      </c>
      <c r="M441" s="178">
        <f>G441*(1+L441/100)</f>
        <v>0</v>
      </c>
      <c r="N441" s="178">
        <v>1.8000000000000001E-4</v>
      </c>
      <c r="O441" s="178">
        <f>ROUND(E441*N441,2)</f>
        <v>0.14000000000000001</v>
      </c>
      <c r="P441" s="178">
        <v>0</v>
      </c>
      <c r="Q441" s="178">
        <f>ROUND(E441*P441,2)</f>
        <v>0</v>
      </c>
      <c r="R441" s="178" t="s">
        <v>311</v>
      </c>
      <c r="S441" s="178" t="s">
        <v>105</v>
      </c>
      <c r="T441" s="179" t="s">
        <v>105</v>
      </c>
      <c r="U441" s="161">
        <v>7.4999999999999997E-2</v>
      </c>
      <c r="V441" s="161">
        <f>ROUND(E441*U441,2)</f>
        <v>58.5</v>
      </c>
      <c r="W441" s="161"/>
      <c r="X441" s="161" t="s">
        <v>106</v>
      </c>
      <c r="Y441" s="152"/>
      <c r="Z441" s="152"/>
      <c r="AA441" s="152"/>
      <c r="AB441" s="152"/>
      <c r="AC441" s="152"/>
      <c r="AD441" s="152"/>
      <c r="AE441" s="152"/>
      <c r="AF441" s="152"/>
      <c r="AG441" s="152" t="s">
        <v>137</v>
      </c>
      <c r="AH441" s="152"/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1" x14ac:dyDescent="0.2">
      <c r="A442" s="159"/>
      <c r="B442" s="160"/>
      <c r="C442" s="248" t="s">
        <v>316</v>
      </c>
      <c r="D442" s="249"/>
      <c r="E442" s="249"/>
      <c r="F442" s="249"/>
      <c r="G442" s="249"/>
      <c r="H442" s="161"/>
      <c r="I442" s="161"/>
      <c r="J442" s="161"/>
      <c r="K442" s="161"/>
      <c r="L442" s="161"/>
      <c r="M442" s="161"/>
      <c r="N442" s="161"/>
      <c r="O442" s="161"/>
      <c r="P442" s="161"/>
      <c r="Q442" s="161"/>
      <c r="R442" s="161"/>
      <c r="S442" s="161"/>
      <c r="T442" s="161"/>
      <c r="U442" s="161"/>
      <c r="V442" s="161"/>
      <c r="W442" s="161"/>
      <c r="X442" s="161"/>
      <c r="Y442" s="152"/>
      <c r="Z442" s="152"/>
      <c r="AA442" s="152"/>
      <c r="AB442" s="152"/>
      <c r="AC442" s="152"/>
      <c r="AD442" s="152"/>
      <c r="AE442" s="152"/>
      <c r="AF442" s="152"/>
      <c r="AG442" s="152" t="s">
        <v>109</v>
      </c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1" x14ac:dyDescent="0.2">
      <c r="A443" s="159"/>
      <c r="B443" s="160"/>
      <c r="C443" s="191" t="s">
        <v>317</v>
      </c>
      <c r="D443" s="162"/>
      <c r="E443" s="163">
        <v>780</v>
      </c>
      <c r="F443" s="161"/>
      <c r="G443" s="161"/>
      <c r="H443" s="161"/>
      <c r="I443" s="161"/>
      <c r="J443" s="161"/>
      <c r="K443" s="161"/>
      <c r="L443" s="161"/>
      <c r="M443" s="161"/>
      <c r="N443" s="161"/>
      <c r="O443" s="161"/>
      <c r="P443" s="161"/>
      <c r="Q443" s="161"/>
      <c r="R443" s="161"/>
      <c r="S443" s="161"/>
      <c r="T443" s="161"/>
      <c r="U443" s="161"/>
      <c r="V443" s="161"/>
      <c r="W443" s="161"/>
      <c r="X443" s="161"/>
      <c r="Y443" s="152"/>
      <c r="Z443" s="152"/>
      <c r="AA443" s="152"/>
      <c r="AB443" s="152"/>
      <c r="AC443" s="152"/>
      <c r="AD443" s="152"/>
      <c r="AE443" s="152"/>
      <c r="AF443" s="152"/>
      <c r="AG443" s="152" t="s">
        <v>122</v>
      </c>
      <c r="AH443" s="152">
        <v>0</v>
      </c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1" x14ac:dyDescent="0.2">
      <c r="A444" s="173">
        <v>44</v>
      </c>
      <c r="B444" s="174" t="s">
        <v>318</v>
      </c>
      <c r="C444" s="190" t="s">
        <v>319</v>
      </c>
      <c r="D444" s="175" t="s">
        <v>116</v>
      </c>
      <c r="E444" s="176">
        <v>8.0640000000000001</v>
      </c>
      <c r="F444" s="177"/>
      <c r="G444" s="178">
        <f>ROUND(E444*F444,2)</f>
        <v>0</v>
      </c>
      <c r="H444" s="177"/>
      <c r="I444" s="178">
        <f>ROUND(E444*H444,2)</f>
        <v>0</v>
      </c>
      <c r="J444" s="177"/>
      <c r="K444" s="178">
        <f>ROUND(E444*J444,2)</f>
        <v>0</v>
      </c>
      <c r="L444" s="178">
        <v>21</v>
      </c>
      <c r="M444" s="178">
        <f>G444*(1+L444/100)</f>
        <v>0</v>
      </c>
      <c r="N444" s="178">
        <v>2.5249999999999999</v>
      </c>
      <c r="O444" s="178">
        <f>ROUND(E444*N444,2)</f>
        <v>20.36</v>
      </c>
      <c r="P444" s="178">
        <v>0</v>
      </c>
      <c r="Q444" s="178">
        <f>ROUND(E444*P444,2)</f>
        <v>0</v>
      </c>
      <c r="R444" s="178" t="s">
        <v>320</v>
      </c>
      <c r="S444" s="178" t="s">
        <v>105</v>
      </c>
      <c r="T444" s="179" t="s">
        <v>105</v>
      </c>
      <c r="U444" s="161">
        <v>0.48</v>
      </c>
      <c r="V444" s="161">
        <f>ROUND(E444*U444,2)</f>
        <v>3.87</v>
      </c>
      <c r="W444" s="161"/>
      <c r="X444" s="161" t="s">
        <v>106</v>
      </c>
      <c r="Y444" s="152"/>
      <c r="Z444" s="152"/>
      <c r="AA444" s="152"/>
      <c r="AB444" s="152"/>
      <c r="AC444" s="152"/>
      <c r="AD444" s="152"/>
      <c r="AE444" s="152"/>
      <c r="AF444" s="152"/>
      <c r="AG444" s="152" t="s">
        <v>137</v>
      </c>
      <c r="AH444" s="152"/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1" x14ac:dyDescent="0.2">
      <c r="A445" s="159"/>
      <c r="B445" s="160"/>
      <c r="C445" s="248" t="s">
        <v>321</v>
      </c>
      <c r="D445" s="249"/>
      <c r="E445" s="249"/>
      <c r="F445" s="249"/>
      <c r="G445" s="249"/>
      <c r="H445" s="161"/>
      <c r="I445" s="161"/>
      <c r="J445" s="161"/>
      <c r="K445" s="161"/>
      <c r="L445" s="161"/>
      <c r="M445" s="161"/>
      <c r="N445" s="161"/>
      <c r="O445" s="161"/>
      <c r="P445" s="161"/>
      <c r="Q445" s="161"/>
      <c r="R445" s="161"/>
      <c r="S445" s="161"/>
      <c r="T445" s="161"/>
      <c r="U445" s="161"/>
      <c r="V445" s="161"/>
      <c r="W445" s="161"/>
      <c r="X445" s="161"/>
      <c r="Y445" s="152"/>
      <c r="Z445" s="152"/>
      <c r="AA445" s="152"/>
      <c r="AB445" s="152"/>
      <c r="AC445" s="152"/>
      <c r="AD445" s="152"/>
      <c r="AE445" s="152"/>
      <c r="AF445" s="152"/>
      <c r="AG445" s="152" t="s">
        <v>109</v>
      </c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outlineLevel="1" x14ac:dyDescent="0.2">
      <c r="A446" s="159"/>
      <c r="B446" s="160"/>
      <c r="C446" s="191" t="s">
        <v>322</v>
      </c>
      <c r="D446" s="162"/>
      <c r="E446" s="163">
        <v>8.0640000000000001</v>
      </c>
      <c r="F446" s="161"/>
      <c r="G446" s="161"/>
      <c r="H446" s="161"/>
      <c r="I446" s="161"/>
      <c r="J446" s="161"/>
      <c r="K446" s="161"/>
      <c r="L446" s="161"/>
      <c r="M446" s="161"/>
      <c r="N446" s="161"/>
      <c r="O446" s="161"/>
      <c r="P446" s="161"/>
      <c r="Q446" s="161"/>
      <c r="R446" s="161"/>
      <c r="S446" s="161"/>
      <c r="T446" s="161"/>
      <c r="U446" s="161"/>
      <c r="V446" s="161"/>
      <c r="W446" s="161"/>
      <c r="X446" s="161"/>
      <c r="Y446" s="152"/>
      <c r="Z446" s="152"/>
      <c r="AA446" s="152"/>
      <c r="AB446" s="152"/>
      <c r="AC446" s="152"/>
      <c r="AD446" s="152"/>
      <c r="AE446" s="152"/>
      <c r="AF446" s="152"/>
      <c r="AG446" s="152" t="s">
        <v>122</v>
      </c>
      <c r="AH446" s="152">
        <v>0</v>
      </c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1" x14ac:dyDescent="0.2">
      <c r="A447" s="173">
        <v>45</v>
      </c>
      <c r="B447" s="174" t="s">
        <v>323</v>
      </c>
      <c r="C447" s="190" t="s">
        <v>324</v>
      </c>
      <c r="D447" s="175" t="s">
        <v>216</v>
      </c>
      <c r="E447" s="176">
        <v>26.88</v>
      </c>
      <c r="F447" s="177"/>
      <c r="G447" s="178">
        <f>ROUND(E447*F447,2)</f>
        <v>0</v>
      </c>
      <c r="H447" s="177"/>
      <c r="I447" s="178">
        <f>ROUND(E447*H447,2)</f>
        <v>0</v>
      </c>
      <c r="J447" s="177"/>
      <c r="K447" s="178">
        <f>ROUND(E447*J447,2)</f>
        <v>0</v>
      </c>
      <c r="L447" s="178">
        <v>21</v>
      </c>
      <c r="M447" s="178">
        <f>G447*(1+L447/100)</f>
        <v>0</v>
      </c>
      <c r="N447" s="178">
        <v>3.9199999999999999E-2</v>
      </c>
      <c r="O447" s="178">
        <f>ROUND(E447*N447,2)</f>
        <v>1.05</v>
      </c>
      <c r="P447" s="178">
        <v>0</v>
      </c>
      <c r="Q447" s="178">
        <f>ROUND(E447*P447,2)</f>
        <v>0</v>
      </c>
      <c r="R447" s="178" t="s">
        <v>320</v>
      </c>
      <c r="S447" s="178" t="s">
        <v>105</v>
      </c>
      <c r="T447" s="179" t="s">
        <v>105</v>
      </c>
      <c r="U447" s="161">
        <v>1.6</v>
      </c>
      <c r="V447" s="161">
        <f>ROUND(E447*U447,2)</f>
        <v>43.01</v>
      </c>
      <c r="W447" s="161"/>
      <c r="X447" s="161" t="s">
        <v>106</v>
      </c>
      <c r="Y447" s="152"/>
      <c r="Z447" s="152"/>
      <c r="AA447" s="152"/>
      <c r="AB447" s="152"/>
      <c r="AC447" s="152"/>
      <c r="AD447" s="152"/>
      <c r="AE447" s="152"/>
      <c r="AF447" s="152"/>
      <c r="AG447" s="152" t="s">
        <v>137</v>
      </c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ht="22.5" outlineLevel="1" x14ac:dyDescent="0.2">
      <c r="A448" s="159"/>
      <c r="B448" s="160"/>
      <c r="C448" s="248" t="s">
        <v>325</v>
      </c>
      <c r="D448" s="249"/>
      <c r="E448" s="249"/>
      <c r="F448" s="249"/>
      <c r="G448" s="249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52"/>
      <c r="Z448" s="152"/>
      <c r="AA448" s="152"/>
      <c r="AB448" s="152"/>
      <c r="AC448" s="152"/>
      <c r="AD448" s="152"/>
      <c r="AE448" s="152"/>
      <c r="AF448" s="152"/>
      <c r="AG448" s="152" t="s">
        <v>109</v>
      </c>
      <c r="AH448" s="152"/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80" t="str">
        <f>C448</f>
        <v>svislé nebo šikmé (odkloněné) , půdorysně přímé nebo zalomené, stěn základových desek ve volných nebo zapažených jámách, rýhách, šachtách, včetně případných vzpěr,</v>
      </c>
      <c r="BB448" s="152"/>
      <c r="BC448" s="152"/>
      <c r="BD448" s="152"/>
      <c r="BE448" s="152"/>
      <c r="BF448" s="152"/>
      <c r="BG448" s="152"/>
      <c r="BH448" s="152"/>
    </row>
    <row r="449" spans="1:60" outlineLevel="1" x14ac:dyDescent="0.2">
      <c r="A449" s="159"/>
      <c r="B449" s="160"/>
      <c r="C449" s="191" t="s">
        <v>326</v>
      </c>
      <c r="D449" s="162"/>
      <c r="E449" s="163">
        <v>26.88</v>
      </c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61"/>
      <c r="Y449" s="152"/>
      <c r="Z449" s="152"/>
      <c r="AA449" s="152"/>
      <c r="AB449" s="152"/>
      <c r="AC449" s="152"/>
      <c r="AD449" s="152"/>
      <c r="AE449" s="152"/>
      <c r="AF449" s="152"/>
      <c r="AG449" s="152" t="s">
        <v>122</v>
      </c>
      <c r="AH449" s="152">
        <v>0</v>
      </c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outlineLevel="1" x14ac:dyDescent="0.2">
      <c r="A450" s="173">
        <v>46</v>
      </c>
      <c r="B450" s="174" t="s">
        <v>327</v>
      </c>
      <c r="C450" s="190" t="s">
        <v>328</v>
      </c>
      <c r="D450" s="175" t="s">
        <v>216</v>
      </c>
      <c r="E450" s="176">
        <v>26.88</v>
      </c>
      <c r="F450" s="177"/>
      <c r="G450" s="178">
        <f>ROUND(E450*F450,2)</f>
        <v>0</v>
      </c>
      <c r="H450" s="177"/>
      <c r="I450" s="178">
        <f>ROUND(E450*H450,2)</f>
        <v>0</v>
      </c>
      <c r="J450" s="177"/>
      <c r="K450" s="178">
        <f>ROUND(E450*J450,2)</f>
        <v>0</v>
      </c>
      <c r="L450" s="178">
        <v>21</v>
      </c>
      <c r="M450" s="178">
        <f>G450*(1+L450/100)</f>
        <v>0</v>
      </c>
      <c r="N450" s="178">
        <v>0</v>
      </c>
      <c r="O450" s="178">
        <f>ROUND(E450*N450,2)</f>
        <v>0</v>
      </c>
      <c r="P450" s="178">
        <v>0</v>
      </c>
      <c r="Q450" s="178">
        <f>ROUND(E450*P450,2)</f>
        <v>0</v>
      </c>
      <c r="R450" s="178" t="s">
        <v>320</v>
      </c>
      <c r="S450" s="178" t="s">
        <v>105</v>
      </c>
      <c r="T450" s="179" t="s">
        <v>105</v>
      </c>
      <c r="U450" s="161">
        <v>0.32</v>
      </c>
      <c r="V450" s="161">
        <f>ROUND(E450*U450,2)</f>
        <v>8.6</v>
      </c>
      <c r="W450" s="161"/>
      <c r="X450" s="161" t="s">
        <v>106</v>
      </c>
      <c r="Y450" s="152"/>
      <c r="Z450" s="152"/>
      <c r="AA450" s="152"/>
      <c r="AB450" s="152"/>
      <c r="AC450" s="152"/>
      <c r="AD450" s="152"/>
      <c r="AE450" s="152"/>
      <c r="AF450" s="152"/>
      <c r="AG450" s="152" t="s">
        <v>137</v>
      </c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ht="22.5" outlineLevel="1" x14ac:dyDescent="0.2">
      <c r="A451" s="159"/>
      <c r="B451" s="160"/>
      <c r="C451" s="248" t="s">
        <v>325</v>
      </c>
      <c r="D451" s="249"/>
      <c r="E451" s="249"/>
      <c r="F451" s="249"/>
      <c r="G451" s="249"/>
      <c r="H451" s="161"/>
      <c r="I451" s="161"/>
      <c r="J451" s="161"/>
      <c r="K451" s="161"/>
      <c r="L451" s="161"/>
      <c r="M451" s="161"/>
      <c r="N451" s="161"/>
      <c r="O451" s="161"/>
      <c r="P451" s="161"/>
      <c r="Q451" s="161"/>
      <c r="R451" s="161"/>
      <c r="S451" s="161"/>
      <c r="T451" s="161"/>
      <c r="U451" s="161"/>
      <c r="V451" s="161"/>
      <c r="W451" s="161"/>
      <c r="X451" s="161"/>
      <c r="Y451" s="152"/>
      <c r="Z451" s="152"/>
      <c r="AA451" s="152"/>
      <c r="AB451" s="152"/>
      <c r="AC451" s="152"/>
      <c r="AD451" s="152"/>
      <c r="AE451" s="152"/>
      <c r="AF451" s="152"/>
      <c r="AG451" s="152" t="s">
        <v>109</v>
      </c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80" t="str">
        <f>C451</f>
        <v>svislé nebo šikmé (odkloněné) , půdorysně přímé nebo zalomené, stěn základových desek ve volných nebo zapažených jámách, rýhách, šachtách, včetně případných vzpěr,</v>
      </c>
      <c r="BB451" s="152"/>
      <c r="BC451" s="152"/>
      <c r="BD451" s="152"/>
      <c r="BE451" s="152"/>
      <c r="BF451" s="152"/>
      <c r="BG451" s="152"/>
      <c r="BH451" s="152"/>
    </row>
    <row r="452" spans="1:60" ht="22.5" outlineLevel="1" x14ac:dyDescent="0.2">
      <c r="A452" s="173">
        <v>47</v>
      </c>
      <c r="B452" s="174" t="s">
        <v>329</v>
      </c>
      <c r="C452" s="190" t="s">
        <v>330</v>
      </c>
      <c r="D452" s="175" t="s">
        <v>116</v>
      </c>
      <c r="E452" s="176">
        <v>6.6761999999999997</v>
      </c>
      <c r="F452" s="177"/>
      <c r="G452" s="178">
        <f>ROUND(E452*F452,2)</f>
        <v>0</v>
      </c>
      <c r="H452" s="177"/>
      <c r="I452" s="178">
        <f>ROUND(E452*H452,2)</f>
        <v>0</v>
      </c>
      <c r="J452" s="177"/>
      <c r="K452" s="178">
        <f>ROUND(E452*J452,2)</f>
        <v>0</v>
      </c>
      <c r="L452" s="178">
        <v>21</v>
      </c>
      <c r="M452" s="178">
        <f>G452*(1+L452/100)</f>
        <v>0</v>
      </c>
      <c r="N452" s="178">
        <v>2.5249999999999999</v>
      </c>
      <c r="O452" s="178">
        <f>ROUND(E452*N452,2)</f>
        <v>16.86</v>
      </c>
      <c r="P452" s="178">
        <v>0</v>
      </c>
      <c r="Q452" s="178">
        <f>ROUND(E452*P452,2)</f>
        <v>0</v>
      </c>
      <c r="R452" s="178" t="s">
        <v>320</v>
      </c>
      <c r="S452" s="178" t="s">
        <v>105</v>
      </c>
      <c r="T452" s="179" t="s">
        <v>105</v>
      </c>
      <c r="U452" s="161">
        <v>0.59</v>
      </c>
      <c r="V452" s="161">
        <f>ROUND(E452*U452,2)</f>
        <v>3.94</v>
      </c>
      <c r="W452" s="161"/>
      <c r="X452" s="161" t="s">
        <v>106</v>
      </c>
      <c r="Y452" s="152"/>
      <c r="Z452" s="152"/>
      <c r="AA452" s="152"/>
      <c r="AB452" s="152"/>
      <c r="AC452" s="152"/>
      <c r="AD452" s="152"/>
      <c r="AE452" s="152"/>
      <c r="AF452" s="152"/>
      <c r="AG452" s="152" t="s">
        <v>137</v>
      </c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outlineLevel="1" x14ac:dyDescent="0.2">
      <c r="A453" s="159"/>
      <c r="B453" s="160"/>
      <c r="C453" s="191" t="s">
        <v>331</v>
      </c>
      <c r="D453" s="162"/>
      <c r="E453" s="163">
        <v>4.2249999999999996</v>
      </c>
      <c r="F453" s="161"/>
      <c r="G453" s="161"/>
      <c r="H453" s="161"/>
      <c r="I453" s="161"/>
      <c r="J453" s="161"/>
      <c r="K453" s="161"/>
      <c r="L453" s="161"/>
      <c r="M453" s="161"/>
      <c r="N453" s="161"/>
      <c r="O453" s="161"/>
      <c r="P453" s="161"/>
      <c r="Q453" s="161"/>
      <c r="R453" s="161"/>
      <c r="S453" s="161"/>
      <c r="T453" s="161"/>
      <c r="U453" s="161"/>
      <c r="V453" s="161"/>
      <c r="W453" s="161"/>
      <c r="X453" s="161"/>
      <c r="Y453" s="152"/>
      <c r="Z453" s="152"/>
      <c r="AA453" s="152"/>
      <c r="AB453" s="152"/>
      <c r="AC453" s="152"/>
      <c r="AD453" s="152"/>
      <c r="AE453" s="152"/>
      <c r="AF453" s="152"/>
      <c r="AG453" s="152" t="s">
        <v>122</v>
      </c>
      <c r="AH453" s="152">
        <v>0</v>
      </c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1" x14ac:dyDescent="0.2">
      <c r="A454" s="159"/>
      <c r="B454" s="160"/>
      <c r="C454" s="191" t="s">
        <v>332</v>
      </c>
      <c r="D454" s="162"/>
      <c r="E454" s="163">
        <v>-1.0047999999999999</v>
      </c>
      <c r="F454" s="161"/>
      <c r="G454" s="161"/>
      <c r="H454" s="161"/>
      <c r="I454" s="161"/>
      <c r="J454" s="161"/>
      <c r="K454" s="161"/>
      <c r="L454" s="161"/>
      <c r="M454" s="161"/>
      <c r="N454" s="161"/>
      <c r="O454" s="161"/>
      <c r="P454" s="161"/>
      <c r="Q454" s="161"/>
      <c r="R454" s="161"/>
      <c r="S454" s="161"/>
      <c r="T454" s="161"/>
      <c r="U454" s="161"/>
      <c r="V454" s="161"/>
      <c r="W454" s="161"/>
      <c r="X454" s="161"/>
      <c r="Y454" s="152"/>
      <c r="Z454" s="152"/>
      <c r="AA454" s="152"/>
      <c r="AB454" s="152"/>
      <c r="AC454" s="152"/>
      <c r="AD454" s="152"/>
      <c r="AE454" s="152"/>
      <c r="AF454" s="152"/>
      <c r="AG454" s="152" t="s">
        <v>122</v>
      </c>
      <c r="AH454" s="152">
        <v>0</v>
      </c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1" x14ac:dyDescent="0.2">
      <c r="A455" s="159"/>
      <c r="B455" s="160"/>
      <c r="C455" s="191" t="s">
        <v>333</v>
      </c>
      <c r="D455" s="162"/>
      <c r="E455" s="163">
        <v>3.456</v>
      </c>
      <c r="F455" s="161"/>
      <c r="G455" s="161"/>
      <c r="H455" s="161"/>
      <c r="I455" s="161"/>
      <c r="J455" s="161"/>
      <c r="K455" s="161"/>
      <c r="L455" s="161"/>
      <c r="M455" s="161"/>
      <c r="N455" s="161"/>
      <c r="O455" s="161"/>
      <c r="P455" s="161"/>
      <c r="Q455" s="161"/>
      <c r="R455" s="161"/>
      <c r="S455" s="161"/>
      <c r="T455" s="161"/>
      <c r="U455" s="161"/>
      <c r="V455" s="161"/>
      <c r="W455" s="161"/>
      <c r="X455" s="161"/>
      <c r="Y455" s="152"/>
      <c r="Z455" s="152"/>
      <c r="AA455" s="152"/>
      <c r="AB455" s="152"/>
      <c r="AC455" s="152"/>
      <c r="AD455" s="152"/>
      <c r="AE455" s="152"/>
      <c r="AF455" s="152"/>
      <c r="AG455" s="152" t="s">
        <v>122</v>
      </c>
      <c r="AH455" s="152">
        <v>0</v>
      </c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outlineLevel="1" x14ac:dyDescent="0.2">
      <c r="A456" s="173">
        <v>48</v>
      </c>
      <c r="B456" s="174" t="s">
        <v>334</v>
      </c>
      <c r="C456" s="190" t="s">
        <v>335</v>
      </c>
      <c r="D456" s="175" t="s">
        <v>216</v>
      </c>
      <c r="E456" s="176">
        <v>17.608000000000001</v>
      </c>
      <c r="F456" s="177"/>
      <c r="G456" s="178">
        <f>ROUND(E456*F456,2)</f>
        <v>0</v>
      </c>
      <c r="H456" s="177"/>
      <c r="I456" s="178">
        <f>ROUND(E456*H456,2)</f>
        <v>0</v>
      </c>
      <c r="J456" s="177"/>
      <c r="K456" s="178">
        <f>ROUND(E456*J456,2)</f>
        <v>0</v>
      </c>
      <c r="L456" s="178">
        <v>21</v>
      </c>
      <c r="M456" s="178">
        <f>G456*(1+L456/100)</f>
        <v>0</v>
      </c>
      <c r="N456" s="178">
        <v>3.5249999999999997E-2</v>
      </c>
      <c r="O456" s="178">
        <f>ROUND(E456*N456,2)</f>
        <v>0.62</v>
      </c>
      <c r="P456" s="178">
        <v>0</v>
      </c>
      <c r="Q456" s="178">
        <f>ROUND(E456*P456,2)</f>
        <v>0</v>
      </c>
      <c r="R456" s="178" t="s">
        <v>320</v>
      </c>
      <c r="S456" s="178" t="s">
        <v>105</v>
      </c>
      <c r="T456" s="179" t="s">
        <v>105</v>
      </c>
      <c r="U456" s="161">
        <v>0.74</v>
      </c>
      <c r="V456" s="161">
        <f>ROUND(E456*U456,2)</f>
        <v>13.03</v>
      </c>
      <c r="W456" s="161"/>
      <c r="X456" s="161" t="s">
        <v>106</v>
      </c>
      <c r="Y456" s="152"/>
      <c r="Z456" s="152"/>
      <c r="AA456" s="152"/>
      <c r="AB456" s="152"/>
      <c r="AC456" s="152"/>
      <c r="AD456" s="152"/>
      <c r="AE456" s="152"/>
      <c r="AF456" s="152"/>
      <c r="AG456" s="152" t="s">
        <v>137</v>
      </c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ht="22.5" outlineLevel="1" x14ac:dyDescent="0.2">
      <c r="A457" s="159"/>
      <c r="B457" s="160"/>
      <c r="C457" s="248" t="s">
        <v>336</v>
      </c>
      <c r="D457" s="249"/>
      <c r="E457" s="249"/>
      <c r="F457" s="249"/>
      <c r="G457" s="249"/>
      <c r="H457" s="161"/>
      <c r="I457" s="161"/>
      <c r="J457" s="161"/>
      <c r="K457" s="161"/>
      <c r="L457" s="161"/>
      <c r="M457" s="161"/>
      <c r="N457" s="161"/>
      <c r="O457" s="161"/>
      <c r="P457" s="161"/>
      <c r="Q457" s="161"/>
      <c r="R457" s="161"/>
      <c r="S457" s="161"/>
      <c r="T457" s="161"/>
      <c r="U457" s="161"/>
      <c r="V457" s="161"/>
      <c r="W457" s="161"/>
      <c r="X457" s="161"/>
      <c r="Y457" s="152"/>
      <c r="Z457" s="152"/>
      <c r="AA457" s="152"/>
      <c r="AB457" s="152"/>
      <c r="AC457" s="152"/>
      <c r="AD457" s="152"/>
      <c r="AE457" s="152"/>
      <c r="AF457" s="152"/>
      <c r="AG457" s="152" t="s">
        <v>109</v>
      </c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80" t="str">
        <f>C457</f>
        <v>bednění svislé nebo šikmé (odkloněné), půdorysně přímé nebo zalomené základových zdí ve volných nebo zapažených jámách, rýhách, šachtách, včetně případných vzpěr,</v>
      </c>
      <c r="BB457" s="152"/>
      <c r="BC457" s="152"/>
      <c r="BD457" s="152"/>
      <c r="BE457" s="152"/>
      <c r="BF457" s="152"/>
      <c r="BG457" s="152"/>
      <c r="BH457" s="152"/>
    </row>
    <row r="458" spans="1:60" outlineLevel="1" x14ac:dyDescent="0.2">
      <c r="A458" s="159"/>
      <c r="B458" s="160"/>
      <c r="C458" s="191" t="s">
        <v>337</v>
      </c>
      <c r="D458" s="162"/>
      <c r="E458" s="163">
        <v>13</v>
      </c>
      <c r="F458" s="161"/>
      <c r="G458" s="161"/>
      <c r="H458" s="161"/>
      <c r="I458" s="161"/>
      <c r="J458" s="161"/>
      <c r="K458" s="161"/>
      <c r="L458" s="161"/>
      <c r="M458" s="161"/>
      <c r="N458" s="161"/>
      <c r="O458" s="161"/>
      <c r="P458" s="161"/>
      <c r="Q458" s="161"/>
      <c r="R458" s="161"/>
      <c r="S458" s="161"/>
      <c r="T458" s="161"/>
      <c r="U458" s="161"/>
      <c r="V458" s="161"/>
      <c r="W458" s="161"/>
      <c r="X458" s="161"/>
      <c r="Y458" s="152"/>
      <c r="Z458" s="152"/>
      <c r="AA458" s="152"/>
      <c r="AB458" s="152"/>
      <c r="AC458" s="152"/>
      <c r="AD458" s="152"/>
      <c r="AE458" s="152"/>
      <c r="AF458" s="152"/>
      <c r="AG458" s="152" t="s">
        <v>122</v>
      </c>
      <c r="AH458" s="152">
        <v>0</v>
      </c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1" x14ac:dyDescent="0.2">
      <c r="A459" s="159"/>
      <c r="B459" s="160"/>
      <c r="C459" s="191" t="s">
        <v>338</v>
      </c>
      <c r="D459" s="162"/>
      <c r="E459" s="163">
        <v>4.6100000000000003</v>
      </c>
      <c r="F459" s="161"/>
      <c r="G459" s="161"/>
      <c r="H459" s="161"/>
      <c r="I459" s="161"/>
      <c r="J459" s="161"/>
      <c r="K459" s="161"/>
      <c r="L459" s="161"/>
      <c r="M459" s="161"/>
      <c r="N459" s="161"/>
      <c r="O459" s="161"/>
      <c r="P459" s="161"/>
      <c r="Q459" s="161"/>
      <c r="R459" s="161"/>
      <c r="S459" s="161"/>
      <c r="T459" s="161"/>
      <c r="U459" s="161"/>
      <c r="V459" s="161"/>
      <c r="W459" s="161"/>
      <c r="X459" s="161"/>
      <c r="Y459" s="152"/>
      <c r="Z459" s="152"/>
      <c r="AA459" s="152"/>
      <c r="AB459" s="152"/>
      <c r="AC459" s="152"/>
      <c r="AD459" s="152"/>
      <c r="AE459" s="152"/>
      <c r="AF459" s="152"/>
      <c r="AG459" s="152" t="s">
        <v>122</v>
      </c>
      <c r="AH459" s="152">
        <v>0</v>
      </c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1" x14ac:dyDescent="0.2">
      <c r="A460" s="173">
        <v>49</v>
      </c>
      <c r="B460" s="174" t="s">
        <v>339</v>
      </c>
      <c r="C460" s="190" t="s">
        <v>340</v>
      </c>
      <c r="D460" s="175" t="s">
        <v>216</v>
      </c>
      <c r="E460" s="176">
        <v>17.608000000000001</v>
      </c>
      <c r="F460" s="177"/>
      <c r="G460" s="178">
        <f>ROUND(E460*F460,2)</f>
        <v>0</v>
      </c>
      <c r="H460" s="177"/>
      <c r="I460" s="178">
        <f>ROUND(E460*H460,2)</f>
        <v>0</v>
      </c>
      <c r="J460" s="177"/>
      <c r="K460" s="178">
        <f>ROUND(E460*J460,2)</f>
        <v>0</v>
      </c>
      <c r="L460" s="178">
        <v>21</v>
      </c>
      <c r="M460" s="178">
        <f>G460*(1+L460/100)</f>
        <v>0</v>
      </c>
      <c r="N460" s="178">
        <v>0</v>
      </c>
      <c r="O460" s="178">
        <f>ROUND(E460*N460,2)</f>
        <v>0</v>
      </c>
      <c r="P460" s="178">
        <v>0</v>
      </c>
      <c r="Q460" s="178">
        <f>ROUND(E460*P460,2)</f>
        <v>0</v>
      </c>
      <c r="R460" s="178" t="s">
        <v>320</v>
      </c>
      <c r="S460" s="178" t="s">
        <v>105</v>
      </c>
      <c r="T460" s="179" t="s">
        <v>105</v>
      </c>
      <c r="U460" s="161">
        <v>0.35</v>
      </c>
      <c r="V460" s="161">
        <f>ROUND(E460*U460,2)</f>
        <v>6.16</v>
      </c>
      <c r="W460" s="161"/>
      <c r="X460" s="161" t="s">
        <v>106</v>
      </c>
      <c r="Y460" s="152"/>
      <c r="Z460" s="152"/>
      <c r="AA460" s="152"/>
      <c r="AB460" s="152"/>
      <c r="AC460" s="152"/>
      <c r="AD460" s="152"/>
      <c r="AE460" s="152"/>
      <c r="AF460" s="152"/>
      <c r="AG460" s="152" t="s">
        <v>137</v>
      </c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ht="22.5" outlineLevel="1" x14ac:dyDescent="0.2">
      <c r="A461" s="159"/>
      <c r="B461" s="160"/>
      <c r="C461" s="248" t="s">
        <v>336</v>
      </c>
      <c r="D461" s="249"/>
      <c r="E461" s="249"/>
      <c r="F461" s="249"/>
      <c r="G461" s="249"/>
      <c r="H461" s="161"/>
      <c r="I461" s="161"/>
      <c r="J461" s="161"/>
      <c r="K461" s="161"/>
      <c r="L461" s="161"/>
      <c r="M461" s="161"/>
      <c r="N461" s="161"/>
      <c r="O461" s="161"/>
      <c r="P461" s="161"/>
      <c r="Q461" s="161"/>
      <c r="R461" s="161"/>
      <c r="S461" s="161"/>
      <c r="T461" s="161"/>
      <c r="U461" s="161"/>
      <c r="V461" s="161"/>
      <c r="W461" s="161"/>
      <c r="X461" s="161"/>
      <c r="Y461" s="152"/>
      <c r="Z461" s="152"/>
      <c r="AA461" s="152"/>
      <c r="AB461" s="152"/>
      <c r="AC461" s="152"/>
      <c r="AD461" s="152"/>
      <c r="AE461" s="152"/>
      <c r="AF461" s="152"/>
      <c r="AG461" s="152" t="s">
        <v>109</v>
      </c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80" t="str">
        <f>C461</f>
        <v>bednění svislé nebo šikmé (odkloněné), půdorysně přímé nebo zalomené základových zdí ve volných nebo zapažených jámách, rýhách, šachtách, včetně případných vzpěr,</v>
      </c>
      <c r="BB461" s="152"/>
      <c r="BC461" s="152"/>
      <c r="BD461" s="152"/>
      <c r="BE461" s="152"/>
      <c r="BF461" s="152"/>
      <c r="BG461" s="152"/>
      <c r="BH461" s="152"/>
    </row>
    <row r="462" spans="1:60" x14ac:dyDescent="0.2">
      <c r="A462" s="167" t="s">
        <v>99</v>
      </c>
      <c r="B462" s="168" t="s">
        <v>63</v>
      </c>
      <c r="C462" s="189" t="s">
        <v>64</v>
      </c>
      <c r="D462" s="169"/>
      <c r="E462" s="170"/>
      <c r="F462" s="171"/>
      <c r="G462" s="171">
        <f>SUMIF(AG463:AG471,"&lt;&gt;NOR",G463:G471)</f>
        <v>0</v>
      </c>
      <c r="H462" s="171"/>
      <c r="I462" s="171">
        <f>SUM(I463:I471)</f>
        <v>0</v>
      </c>
      <c r="J462" s="171"/>
      <c r="K462" s="171">
        <f>SUM(K463:K471)</f>
        <v>0</v>
      </c>
      <c r="L462" s="171"/>
      <c r="M462" s="171">
        <f>SUM(M463:M471)</f>
        <v>0</v>
      </c>
      <c r="N462" s="171"/>
      <c r="O462" s="171">
        <f>SUM(O463:O471)</f>
        <v>1670.34</v>
      </c>
      <c r="P462" s="171"/>
      <c r="Q462" s="171">
        <f>SUM(Q463:Q471)</f>
        <v>0</v>
      </c>
      <c r="R462" s="171"/>
      <c r="S462" s="171"/>
      <c r="T462" s="172"/>
      <c r="U462" s="166"/>
      <c r="V462" s="166">
        <f>SUM(V463:V471)</f>
        <v>1212.1199999999999</v>
      </c>
      <c r="W462" s="166"/>
      <c r="X462" s="166"/>
      <c r="AG462" t="s">
        <v>100</v>
      </c>
    </row>
    <row r="463" spans="1:60" ht="22.5" outlineLevel="1" x14ac:dyDescent="0.2">
      <c r="A463" s="173">
        <v>50</v>
      </c>
      <c r="B463" s="174" t="s">
        <v>341</v>
      </c>
      <c r="C463" s="190" t="s">
        <v>342</v>
      </c>
      <c r="D463" s="175" t="s">
        <v>116</v>
      </c>
      <c r="E463" s="176">
        <v>187.2</v>
      </c>
      <c r="F463" s="177"/>
      <c r="G463" s="178">
        <f>ROUND(E463*F463,2)</f>
        <v>0</v>
      </c>
      <c r="H463" s="177"/>
      <c r="I463" s="178">
        <f>ROUND(E463*H463,2)</f>
        <v>0</v>
      </c>
      <c r="J463" s="177"/>
      <c r="K463" s="178">
        <f>ROUND(E463*J463,2)</f>
        <v>0</v>
      </c>
      <c r="L463" s="178">
        <v>21</v>
      </c>
      <c r="M463" s="178">
        <f>G463*(1+L463/100)</f>
        <v>0</v>
      </c>
      <c r="N463" s="178">
        <v>2.5</v>
      </c>
      <c r="O463" s="178">
        <f>ROUND(E463*N463,2)</f>
        <v>468</v>
      </c>
      <c r="P463" s="178">
        <v>0</v>
      </c>
      <c r="Q463" s="178">
        <f>ROUND(E463*P463,2)</f>
        <v>0</v>
      </c>
      <c r="R463" s="178" t="s">
        <v>268</v>
      </c>
      <c r="S463" s="178" t="s">
        <v>105</v>
      </c>
      <c r="T463" s="179" t="s">
        <v>105</v>
      </c>
      <c r="U463" s="161">
        <v>1.45</v>
      </c>
      <c r="V463" s="161">
        <f>ROUND(E463*U463,2)</f>
        <v>271.44</v>
      </c>
      <c r="W463" s="161"/>
      <c r="X463" s="161" t="s">
        <v>106</v>
      </c>
      <c r="Y463" s="152"/>
      <c r="Z463" s="152"/>
      <c r="AA463" s="152"/>
      <c r="AB463" s="152"/>
      <c r="AC463" s="152"/>
      <c r="AD463" s="152"/>
      <c r="AE463" s="152"/>
      <c r="AF463" s="152"/>
      <c r="AG463" s="152" t="s">
        <v>137</v>
      </c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1" x14ac:dyDescent="0.2">
      <c r="A464" s="159"/>
      <c r="B464" s="160"/>
      <c r="C464" s="248" t="s">
        <v>343</v>
      </c>
      <c r="D464" s="249"/>
      <c r="E464" s="249"/>
      <c r="F464" s="249"/>
      <c r="G464" s="249"/>
      <c r="H464" s="161"/>
      <c r="I464" s="161"/>
      <c r="J464" s="161"/>
      <c r="K464" s="161"/>
      <c r="L464" s="161"/>
      <c r="M464" s="161"/>
      <c r="N464" s="161"/>
      <c r="O464" s="161"/>
      <c r="P464" s="161"/>
      <c r="Q464" s="161"/>
      <c r="R464" s="161"/>
      <c r="S464" s="161"/>
      <c r="T464" s="161"/>
      <c r="U464" s="161"/>
      <c r="V464" s="161"/>
      <c r="W464" s="161"/>
      <c r="X464" s="161"/>
      <c r="Y464" s="152"/>
      <c r="Z464" s="152"/>
      <c r="AA464" s="152"/>
      <c r="AB464" s="152"/>
      <c r="AC464" s="152"/>
      <c r="AD464" s="152"/>
      <c r="AE464" s="152"/>
      <c r="AF464" s="152"/>
      <c r="AG464" s="152" t="s">
        <v>109</v>
      </c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 x14ac:dyDescent="0.2">
      <c r="A465" s="159"/>
      <c r="B465" s="160"/>
      <c r="C465" s="191" t="s">
        <v>344</v>
      </c>
      <c r="D465" s="162"/>
      <c r="E465" s="163">
        <v>187.2</v>
      </c>
      <c r="F465" s="161"/>
      <c r="G465" s="161"/>
      <c r="H465" s="161"/>
      <c r="I465" s="161"/>
      <c r="J465" s="161"/>
      <c r="K465" s="161"/>
      <c r="L465" s="161"/>
      <c r="M465" s="161"/>
      <c r="N465" s="161"/>
      <c r="O465" s="161"/>
      <c r="P465" s="161"/>
      <c r="Q465" s="161"/>
      <c r="R465" s="161"/>
      <c r="S465" s="161"/>
      <c r="T465" s="161"/>
      <c r="U465" s="161"/>
      <c r="V465" s="161"/>
      <c r="W465" s="161"/>
      <c r="X465" s="161"/>
      <c r="Y465" s="152"/>
      <c r="Z465" s="152"/>
      <c r="AA465" s="152"/>
      <c r="AB465" s="152"/>
      <c r="AC465" s="152"/>
      <c r="AD465" s="152"/>
      <c r="AE465" s="152"/>
      <c r="AF465" s="152"/>
      <c r="AG465" s="152" t="s">
        <v>122</v>
      </c>
      <c r="AH465" s="152">
        <v>0</v>
      </c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ht="22.5" outlineLevel="1" x14ac:dyDescent="0.2">
      <c r="A466" s="173">
        <v>51</v>
      </c>
      <c r="B466" s="174" t="s">
        <v>345</v>
      </c>
      <c r="C466" s="190" t="s">
        <v>346</v>
      </c>
      <c r="D466" s="175" t="s">
        <v>116</v>
      </c>
      <c r="E466" s="176">
        <v>468</v>
      </c>
      <c r="F466" s="177"/>
      <c r="G466" s="178">
        <f>ROUND(E466*F466,2)</f>
        <v>0</v>
      </c>
      <c r="H466" s="177"/>
      <c r="I466" s="178">
        <f>ROUND(E466*H466,2)</f>
        <v>0</v>
      </c>
      <c r="J466" s="177"/>
      <c r="K466" s="178">
        <f>ROUND(E466*J466,2)</f>
        <v>0</v>
      </c>
      <c r="L466" s="178">
        <v>21</v>
      </c>
      <c r="M466" s="178">
        <f>G466*(1+L466/100)</f>
        <v>0</v>
      </c>
      <c r="N466" s="178">
        <v>2.5</v>
      </c>
      <c r="O466" s="178">
        <f>ROUND(E466*N466,2)</f>
        <v>1170</v>
      </c>
      <c r="P466" s="178">
        <v>0</v>
      </c>
      <c r="Q466" s="178">
        <f>ROUND(E466*P466,2)</f>
        <v>0</v>
      </c>
      <c r="R466" s="178" t="s">
        <v>268</v>
      </c>
      <c r="S466" s="178" t="s">
        <v>105</v>
      </c>
      <c r="T466" s="179" t="s">
        <v>105</v>
      </c>
      <c r="U466" s="161">
        <v>1.37</v>
      </c>
      <c r="V466" s="161">
        <f>ROUND(E466*U466,2)</f>
        <v>641.16</v>
      </c>
      <c r="W466" s="161"/>
      <c r="X466" s="161" t="s">
        <v>106</v>
      </c>
      <c r="Y466" s="152"/>
      <c r="Z466" s="152"/>
      <c r="AA466" s="152"/>
      <c r="AB466" s="152"/>
      <c r="AC466" s="152"/>
      <c r="AD466" s="152"/>
      <c r="AE466" s="152"/>
      <c r="AF466" s="152"/>
      <c r="AG466" s="152" t="s">
        <v>137</v>
      </c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outlineLevel="1" x14ac:dyDescent="0.2">
      <c r="A467" s="159"/>
      <c r="B467" s="160"/>
      <c r="C467" s="248" t="s">
        <v>343</v>
      </c>
      <c r="D467" s="249"/>
      <c r="E467" s="249"/>
      <c r="F467" s="249"/>
      <c r="G467" s="249"/>
      <c r="H467" s="161"/>
      <c r="I467" s="161"/>
      <c r="J467" s="161"/>
      <c r="K467" s="161"/>
      <c r="L467" s="161"/>
      <c r="M467" s="161"/>
      <c r="N467" s="161"/>
      <c r="O467" s="161"/>
      <c r="P467" s="161"/>
      <c r="Q467" s="161"/>
      <c r="R467" s="161"/>
      <c r="S467" s="161"/>
      <c r="T467" s="161"/>
      <c r="U467" s="161"/>
      <c r="V467" s="161"/>
      <c r="W467" s="161"/>
      <c r="X467" s="161"/>
      <c r="Y467" s="152"/>
      <c r="Z467" s="152"/>
      <c r="AA467" s="152"/>
      <c r="AB467" s="152"/>
      <c r="AC467" s="152"/>
      <c r="AD467" s="152"/>
      <c r="AE467" s="152"/>
      <c r="AF467" s="152"/>
      <c r="AG467" s="152" t="s">
        <v>109</v>
      </c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 x14ac:dyDescent="0.2">
      <c r="A468" s="159"/>
      <c r="B468" s="160"/>
      <c r="C468" s="191" t="s">
        <v>347</v>
      </c>
      <c r="D468" s="162"/>
      <c r="E468" s="163">
        <v>468</v>
      </c>
      <c r="F468" s="161"/>
      <c r="G468" s="161"/>
      <c r="H468" s="161"/>
      <c r="I468" s="161"/>
      <c r="J468" s="161"/>
      <c r="K468" s="161"/>
      <c r="L468" s="161"/>
      <c r="M468" s="161"/>
      <c r="N468" s="161"/>
      <c r="O468" s="161"/>
      <c r="P468" s="161"/>
      <c r="Q468" s="161"/>
      <c r="R468" s="161"/>
      <c r="S468" s="161"/>
      <c r="T468" s="161"/>
      <c r="U468" s="161"/>
      <c r="V468" s="161"/>
      <c r="W468" s="161"/>
      <c r="X468" s="161"/>
      <c r="Y468" s="152"/>
      <c r="Z468" s="152"/>
      <c r="AA468" s="152"/>
      <c r="AB468" s="152"/>
      <c r="AC468" s="152"/>
      <c r="AD468" s="152"/>
      <c r="AE468" s="152"/>
      <c r="AF468" s="152"/>
      <c r="AG468" s="152" t="s">
        <v>122</v>
      </c>
      <c r="AH468" s="152">
        <v>0</v>
      </c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ht="22.5" outlineLevel="1" x14ac:dyDescent="0.2">
      <c r="A469" s="173">
        <v>52</v>
      </c>
      <c r="B469" s="174" t="s">
        <v>348</v>
      </c>
      <c r="C469" s="190" t="s">
        <v>349</v>
      </c>
      <c r="D469" s="175" t="s">
        <v>350</v>
      </c>
      <c r="E469" s="176">
        <v>624</v>
      </c>
      <c r="F469" s="177"/>
      <c r="G469" s="178">
        <f>ROUND(E469*F469,2)</f>
        <v>0</v>
      </c>
      <c r="H469" s="177"/>
      <c r="I469" s="178">
        <f>ROUND(E469*H469,2)</f>
        <v>0</v>
      </c>
      <c r="J469" s="177"/>
      <c r="K469" s="178">
        <f>ROUND(E469*J469,2)</f>
        <v>0</v>
      </c>
      <c r="L469" s="178">
        <v>21</v>
      </c>
      <c r="M469" s="178">
        <f>G469*(1+L469/100)</f>
        <v>0</v>
      </c>
      <c r="N469" s="178">
        <v>5.1819999999999998E-2</v>
      </c>
      <c r="O469" s="178">
        <f>ROUND(E469*N469,2)</f>
        <v>32.340000000000003</v>
      </c>
      <c r="P469" s="178">
        <v>0</v>
      </c>
      <c r="Q469" s="178">
        <f>ROUND(E469*P469,2)</f>
        <v>0</v>
      </c>
      <c r="R469" s="178" t="s">
        <v>268</v>
      </c>
      <c r="S469" s="178" t="s">
        <v>105</v>
      </c>
      <c r="T469" s="179" t="s">
        <v>105</v>
      </c>
      <c r="U469" s="161">
        <v>0.48</v>
      </c>
      <c r="V469" s="161">
        <f>ROUND(E469*U469,2)</f>
        <v>299.52</v>
      </c>
      <c r="W469" s="161"/>
      <c r="X469" s="161" t="s">
        <v>106</v>
      </c>
      <c r="Y469" s="152"/>
      <c r="Z469" s="152"/>
      <c r="AA469" s="152"/>
      <c r="AB469" s="152"/>
      <c r="AC469" s="152"/>
      <c r="AD469" s="152"/>
      <c r="AE469" s="152"/>
      <c r="AF469" s="152"/>
      <c r="AG469" s="152" t="s">
        <v>137</v>
      </c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1" x14ac:dyDescent="0.2">
      <c r="A470" s="159"/>
      <c r="B470" s="160"/>
      <c r="C470" s="248" t="s">
        <v>351</v>
      </c>
      <c r="D470" s="249"/>
      <c r="E470" s="249"/>
      <c r="F470" s="249"/>
      <c r="G470" s="249"/>
      <c r="H470" s="161"/>
      <c r="I470" s="161"/>
      <c r="J470" s="161"/>
      <c r="K470" s="161"/>
      <c r="L470" s="161"/>
      <c r="M470" s="161"/>
      <c r="N470" s="161"/>
      <c r="O470" s="161"/>
      <c r="P470" s="161"/>
      <c r="Q470" s="161"/>
      <c r="R470" s="161"/>
      <c r="S470" s="161"/>
      <c r="T470" s="161"/>
      <c r="U470" s="161"/>
      <c r="V470" s="161"/>
      <c r="W470" s="161"/>
      <c r="X470" s="161"/>
      <c r="Y470" s="152"/>
      <c r="Z470" s="152"/>
      <c r="AA470" s="152"/>
      <c r="AB470" s="152"/>
      <c r="AC470" s="152"/>
      <c r="AD470" s="152"/>
      <c r="AE470" s="152"/>
      <c r="AF470" s="152"/>
      <c r="AG470" s="152" t="s">
        <v>109</v>
      </c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1" x14ac:dyDescent="0.2">
      <c r="A471" s="159"/>
      <c r="B471" s="160"/>
      <c r="C471" s="191" t="s">
        <v>352</v>
      </c>
      <c r="D471" s="162"/>
      <c r="E471" s="163">
        <v>624</v>
      </c>
      <c r="F471" s="161"/>
      <c r="G471" s="161"/>
      <c r="H471" s="161"/>
      <c r="I471" s="161"/>
      <c r="J471" s="161"/>
      <c r="K471" s="161"/>
      <c r="L471" s="161"/>
      <c r="M471" s="161"/>
      <c r="N471" s="161"/>
      <c r="O471" s="161"/>
      <c r="P471" s="161"/>
      <c r="Q471" s="161"/>
      <c r="R471" s="161"/>
      <c r="S471" s="161"/>
      <c r="T471" s="161"/>
      <c r="U471" s="161"/>
      <c r="V471" s="161"/>
      <c r="W471" s="161"/>
      <c r="X471" s="161"/>
      <c r="Y471" s="152"/>
      <c r="Z471" s="152"/>
      <c r="AA471" s="152"/>
      <c r="AB471" s="152"/>
      <c r="AC471" s="152"/>
      <c r="AD471" s="152"/>
      <c r="AE471" s="152"/>
      <c r="AF471" s="152"/>
      <c r="AG471" s="152" t="s">
        <v>122</v>
      </c>
      <c r="AH471" s="152">
        <v>0</v>
      </c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x14ac:dyDescent="0.2">
      <c r="A472" s="167" t="s">
        <v>99</v>
      </c>
      <c r="B472" s="168" t="s">
        <v>65</v>
      </c>
      <c r="C472" s="189" t="s">
        <v>66</v>
      </c>
      <c r="D472" s="169"/>
      <c r="E472" s="170"/>
      <c r="F472" s="171"/>
      <c r="G472" s="171">
        <f>SUMIF(AG473:AG544,"&lt;&gt;NOR",G473:G544)</f>
        <v>0</v>
      </c>
      <c r="H472" s="171"/>
      <c r="I472" s="171">
        <f>SUM(I473:I544)</f>
        <v>0</v>
      </c>
      <c r="J472" s="171"/>
      <c r="K472" s="171">
        <f>SUM(K473:K544)</f>
        <v>0</v>
      </c>
      <c r="L472" s="171"/>
      <c r="M472" s="171">
        <f>SUM(M473:M544)</f>
        <v>0</v>
      </c>
      <c r="N472" s="171"/>
      <c r="O472" s="171">
        <f>SUM(O473:O544)</f>
        <v>151.19</v>
      </c>
      <c r="P472" s="171"/>
      <c r="Q472" s="171">
        <f>SUM(Q473:Q544)</f>
        <v>0</v>
      </c>
      <c r="R472" s="171"/>
      <c r="S472" s="171"/>
      <c r="T472" s="172"/>
      <c r="U472" s="166"/>
      <c r="V472" s="166">
        <f>SUM(V473:V544)</f>
        <v>956.38000000000011</v>
      </c>
      <c r="W472" s="166"/>
      <c r="X472" s="166"/>
      <c r="AG472" t="s">
        <v>100</v>
      </c>
    </row>
    <row r="473" spans="1:60" ht="22.5" outlineLevel="1" x14ac:dyDescent="0.2">
      <c r="A473" s="173">
        <v>53</v>
      </c>
      <c r="B473" s="174" t="s">
        <v>353</v>
      </c>
      <c r="C473" s="190" t="s">
        <v>354</v>
      </c>
      <c r="D473" s="175" t="s">
        <v>355</v>
      </c>
      <c r="E473" s="176">
        <v>39</v>
      </c>
      <c r="F473" s="177"/>
      <c r="G473" s="178">
        <f>ROUND(E473*F473,2)</f>
        <v>0</v>
      </c>
      <c r="H473" s="177"/>
      <c r="I473" s="178">
        <f>ROUND(E473*H473,2)</f>
        <v>0</v>
      </c>
      <c r="J473" s="177"/>
      <c r="K473" s="178">
        <f>ROUND(E473*J473,2)</f>
        <v>0</v>
      </c>
      <c r="L473" s="178">
        <v>21</v>
      </c>
      <c r="M473" s="178">
        <f>G473*(1+L473/100)</f>
        <v>0</v>
      </c>
      <c r="N473" s="178">
        <v>7.3349999999999999E-2</v>
      </c>
      <c r="O473" s="178">
        <f>ROUND(E473*N473,2)</f>
        <v>2.86</v>
      </c>
      <c r="P473" s="178">
        <v>0</v>
      </c>
      <c r="Q473" s="178">
        <f>ROUND(E473*P473,2)</f>
        <v>0</v>
      </c>
      <c r="R473" s="178" t="s">
        <v>268</v>
      </c>
      <c r="S473" s="178" t="s">
        <v>105</v>
      </c>
      <c r="T473" s="179" t="s">
        <v>105</v>
      </c>
      <c r="U473" s="161">
        <v>1.56</v>
      </c>
      <c r="V473" s="161">
        <f>ROUND(E473*U473,2)</f>
        <v>60.84</v>
      </c>
      <c r="W473" s="161"/>
      <c r="X473" s="161" t="s">
        <v>106</v>
      </c>
      <c r="Y473" s="152"/>
      <c r="Z473" s="152"/>
      <c r="AA473" s="152"/>
      <c r="AB473" s="152"/>
      <c r="AC473" s="152"/>
      <c r="AD473" s="152"/>
      <c r="AE473" s="152"/>
      <c r="AF473" s="152"/>
      <c r="AG473" s="152" t="s">
        <v>137</v>
      </c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1" x14ac:dyDescent="0.2">
      <c r="A474" s="159"/>
      <c r="B474" s="160"/>
      <c r="C474" s="248" t="s">
        <v>356</v>
      </c>
      <c r="D474" s="249"/>
      <c r="E474" s="249"/>
      <c r="F474" s="249"/>
      <c r="G474" s="249"/>
      <c r="H474" s="161"/>
      <c r="I474" s="161"/>
      <c r="J474" s="161"/>
      <c r="K474" s="161"/>
      <c r="L474" s="161"/>
      <c r="M474" s="161"/>
      <c r="N474" s="161"/>
      <c r="O474" s="161"/>
      <c r="P474" s="161"/>
      <c r="Q474" s="161"/>
      <c r="R474" s="161"/>
      <c r="S474" s="161"/>
      <c r="T474" s="161"/>
      <c r="U474" s="161"/>
      <c r="V474" s="161"/>
      <c r="W474" s="161"/>
      <c r="X474" s="161"/>
      <c r="Y474" s="152"/>
      <c r="Z474" s="152"/>
      <c r="AA474" s="152"/>
      <c r="AB474" s="152"/>
      <c r="AC474" s="152"/>
      <c r="AD474" s="152"/>
      <c r="AE474" s="152"/>
      <c r="AF474" s="152"/>
      <c r="AG474" s="152" t="s">
        <v>109</v>
      </c>
      <c r="AH474" s="152"/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ht="22.5" outlineLevel="1" x14ac:dyDescent="0.2">
      <c r="A475" s="173">
        <v>54</v>
      </c>
      <c r="B475" s="174" t="s">
        <v>357</v>
      </c>
      <c r="C475" s="190" t="s">
        <v>358</v>
      </c>
      <c r="D475" s="175" t="s">
        <v>350</v>
      </c>
      <c r="E475" s="176">
        <v>780</v>
      </c>
      <c r="F475" s="177"/>
      <c r="G475" s="178">
        <f>ROUND(E475*F475,2)</f>
        <v>0</v>
      </c>
      <c r="H475" s="177"/>
      <c r="I475" s="178">
        <f>ROUND(E475*H475,2)</f>
        <v>0</v>
      </c>
      <c r="J475" s="177"/>
      <c r="K475" s="178">
        <f>ROUND(E475*J475,2)</f>
        <v>0</v>
      </c>
      <c r="L475" s="178">
        <v>21</v>
      </c>
      <c r="M475" s="178">
        <f>G475*(1+L475/100)</f>
        <v>0</v>
      </c>
      <c r="N475" s="178">
        <v>5.3830000000000003E-2</v>
      </c>
      <c r="O475" s="178">
        <f>ROUND(E475*N475,2)</f>
        <v>41.99</v>
      </c>
      <c r="P475" s="178">
        <v>0</v>
      </c>
      <c r="Q475" s="178">
        <f>ROUND(E475*P475,2)</f>
        <v>0</v>
      </c>
      <c r="R475" s="178" t="s">
        <v>268</v>
      </c>
      <c r="S475" s="178" t="s">
        <v>105</v>
      </c>
      <c r="T475" s="179" t="s">
        <v>105</v>
      </c>
      <c r="U475" s="161">
        <v>0.5</v>
      </c>
      <c r="V475" s="161">
        <f>ROUND(E475*U475,2)</f>
        <v>390</v>
      </c>
      <c r="W475" s="161"/>
      <c r="X475" s="161" t="s">
        <v>106</v>
      </c>
      <c r="Y475" s="152"/>
      <c r="Z475" s="152"/>
      <c r="AA475" s="152"/>
      <c r="AB475" s="152"/>
      <c r="AC475" s="152"/>
      <c r="AD475" s="152"/>
      <c r="AE475" s="152"/>
      <c r="AF475" s="152"/>
      <c r="AG475" s="152" t="s">
        <v>137</v>
      </c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1" x14ac:dyDescent="0.2">
      <c r="A476" s="159"/>
      <c r="B476" s="160"/>
      <c r="C476" s="248" t="s">
        <v>356</v>
      </c>
      <c r="D476" s="249"/>
      <c r="E476" s="249"/>
      <c r="F476" s="249"/>
      <c r="G476" s="249"/>
      <c r="H476" s="161"/>
      <c r="I476" s="161"/>
      <c r="J476" s="161"/>
      <c r="K476" s="161"/>
      <c r="L476" s="161"/>
      <c r="M476" s="161"/>
      <c r="N476" s="161"/>
      <c r="O476" s="161"/>
      <c r="P476" s="161"/>
      <c r="Q476" s="161"/>
      <c r="R476" s="161"/>
      <c r="S476" s="161"/>
      <c r="T476" s="161"/>
      <c r="U476" s="161"/>
      <c r="V476" s="161"/>
      <c r="W476" s="161"/>
      <c r="X476" s="161"/>
      <c r="Y476" s="152"/>
      <c r="Z476" s="152"/>
      <c r="AA476" s="152"/>
      <c r="AB476" s="152"/>
      <c r="AC476" s="152"/>
      <c r="AD476" s="152"/>
      <c r="AE476" s="152"/>
      <c r="AF476" s="152"/>
      <c r="AG476" s="152" t="s">
        <v>109</v>
      </c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outlineLevel="1" x14ac:dyDescent="0.2">
      <c r="A477" s="173">
        <v>55</v>
      </c>
      <c r="B477" s="174" t="s">
        <v>359</v>
      </c>
      <c r="C477" s="190" t="s">
        <v>360</v>
      </c>
      <c r="D477" s="175" t="s">
        <v>355</v>
      </c>
      <c r="E477" s="176">
        <v>39</v>
      </c>
      <c r="F477" s="177"/>
      <c r="G477" s="178">
        <f>ROUND(E477*F477,2)</f>
        <v>0</v>
      </c>
      <c r="H477" s="177"/>
      <c r="I477" s="178">
        <f>ROUND(E477*H477,2)</f>
        <v>0</v>
      </c>
      <c r="J477" s="177"/>
      <c r="K477" s="178">
        <f>ROUND(E477*J477,2)</f>
        <v>0</v>
      </c>
      <c r="L477" s="178">
        <v>21</v>
      </c>
      <c r="M477" s="178">
        <f>G477*(1+L477/100)</f>
        <v>0</v>
      </c>
      <c r="N477" s="178">
        <v>6.0000000000000002E-5</v>
      </c>
      <c r="O477" s="178">
        <f>ROUND(E477*N477,2)</f>
        <v>0</v>
      </c>
      <c r="P477" s="178">
        <v>0</v>
      </c>
      <c r="Q477" s="178">
        <f>ROUND(E477*P477,2)</f>
        <v>0</v>
      </c>
      <c r="R477" s="178" t="s">
        <v>268</v>
      </c>
      <c r="S477" s="178" t="s">
        <v>105</v>
      </c>
      <c r="T477" s="179" t="s">
        <v>105</v>
      </c>
      <c r="U477" s="161">
        <v>0.26100000000000001</v>
      </c>
      <c r="V477" s="161">
        <f>ROUND(E477*U477,2)</f>
        <v>10.18</v>
      </c>
      <c r="W477" s="161"/>
      <c r="X477" s="161" t="s">
        <v>106</v>
      </c>
      <c r="Y477" s="152"/>
      <c r="Z477" s="152"/>
      <c r="AA477" s="152"/>
      <c r="AB477" s="152"/>
      <c r="AC477" s="152"/>
      <c r="AD477" s="152"/>
      <c r="AE477" s="152"/>
      <c r="AF477" s="152"/>
      <c r="AG477" s="152" t="s">
        <v>137</v>
      </c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outlineLevel="1" x14ac:dyDescent="0.2">
      <c r="A478" s="159"/>
      <c r="B478" s="160"/>
      <c r="C478" s="248" t="s">
        <v>361</v>
      </c>
      <c r="D478" s="249"/>
      <c r="E478" s="249"/>
      <c r="F478" s="249"/>
      <c r="G478" s="249"/>
      <c r="H478" s="161"/>
      <c r="I478" s="161"/>
      <c r="J478" s="161"/>
      <c r="K478" s="161"/>
      <c r="L478" s="161"/>
      <c r="M478" s="161"/>
      <c r="N478" s="161"/>
      <c r="O478" s="161"/>
      <c r="P478" s="161"/>
      <c r="Q478" s="161"/>
      <c r="R478" s="161"/>
      <c r="S478" s="161"/>
      <c r="T478" s="161"/>
      <c r="U478" s="161"/>
      <c r="V478" s="161"/>
      <c r="W478" s="161"/>
      <c r="X478" s="161"/>
      <c r="Y478" s="152"/>
      <c r="Z478" s="152"/>
      <c r="AA478" s="152"/>
      <c r="AB478" s="152"/>
      <c r="AC478" s="152"/>
      <c r="AD478" s="152"/>
      <c r="AE478" s="152"/>
      <c r="AF478" s="152"/>
      <c r="AG478" s="152" t="s">
        <v>109</v>
      </c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outlineLevel="1" x14ac:dyDescent="0.2">
      <c r="A479" s="173">
        <v>56</v>
      </c>
      <c r="B479" s="174" t="s">
        <v>362</v>
      </c>
      <c r="C479" s="190" t="s">
        <v>363</v>
      </c>
      <c r="D479" s="175" t="s">
        <v>355</v>
      </c>
      <c r="E479" s="176">
        <v>39</v>
      </c>
      <c r="F479" s="177"/>
      <c r="G479" s="178">
        <f>ROUND(E479*F479,2)</f>
        <v>0</v>
      </c>
      <c r="H479" s="177"/>
      <c r="I479" s="178">
        <f>ROUND(E479*H479,2)</f>
        <v>0</v>
      </c>
      <c r="J479" s="177"/>
      <c r="K479" s="178">
        <f>ROUND(E479*J479,2)</f>
        <v>0</v>
      </c>
      <c r="L479" s="178">
        <v>21</v>
      </c>
      <c r="M479" s="178">
        <f>G479*(1+L479/100)</f>
        <v>0</v>
      </c>
      <c r="N479" s="178">
        <v>3.0000000000000001E-5</v>
      </c>
      <c r="O479" s="178">
        <f>ROUND(E479*N479,2)</f>
        <v>0</v>
      </c>
      <c r="P479" s="178">
        <v>0</v>
      </c>
      <c r="Q479" s="178">
        <f>ROUND(E479*P479,2)</f>
        <v>0</v>
      </c>
      <c r="R479" s="178" t="s">
        <v>268</v>
      </c>
      <c r="S479" s="178" t="s">
        <v>105</v>
      </c>
      <c r="T479" s="179" t="s">
        <v>105</v>
      </c>
      <c r="U479" s="161">
        <v>0.26100000000000001</v>
      </c>
      <c r="V479" s="161">
        <f>ROUND(E479*U479,2)</f>
        <v>10.18</v>
      </c>
      <c r="W479" s="161"/>
      <c r="X479" s="161" t="s">
        <v>106</v>
      </c>
      <c r="Y479" s="152"/>
      <c r="Z479" s="152"/>
      <c r="AA479" s="152"/>
      <c r="AB479" s="152"/>
      <c r="AC479" s="152"/>
      <c r="AD479" s="152"/>
      <c r="AE479" s="152"/>
      <c r="AF479" s="152"/>
      <c r="AG479" s="152" t="s">
        <v>107</v>
      </c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AU479" s="152"/>
      <c r="AV479" s="152"/>
      <c r="AW479" s="152"/>
      <c r="AX479" s="152"/>
      <c r="AY479" s="152"/>
      <c r="AZ479" s="152"/>
      <c r="BA479" s="152"/>
      <c r="BB479" s="152"/>
      <c r="BC479" s="152"/>
      <c r="BD479" s="152"/>
      <c r="BE479" s="152"/>
      <c r="BF479" s="152"/>
      <c r="BG479" s="152"/>
      <c r="BH479" s="152"/>
    </row>
    <row r="480" spans="1:60" outlineLevel="1" x14ac:dyDescent="0.2">
      <c r="A480" s="159"/>
      <c r="B480" s="160"/>
      <c r="C480" s="248" t="s">
        <v>361</v>
      </c>
      <c r="D480" s="249"/>
      <c r="E480" s="249"/>
      <c r="F480" s="249"/>
      <c r="G480" s="249"/>
      <c r="H480" s="161"/>
      <c r="I480" s="161"/>
      <c r="J480" s="161"/>
      <c r="K480" s="161"/>
      <c r="L480" s="161"/>
      <c r="M480" s="161"/>
      <c r="N480" s="161"/>
      <c r="O480" s="161"/>
      <c r="P480" s="161"/>
      <c r="Q480" s="161"/>
      <c r="R480" s="161"/>
      <c r="S480" s="161"/>
      <c r="T480" s="161"/>
      <c r="U480" s="161"/>
      <c r="V480" s="161"/>
      <c r="W480" s="161"/>
      <c r="X480" s="161"/>
      <c r="Y480" s="152"/>
      <c r="Z480" s="152"/>
      <c r="AA480" s="152"/>
      <c r="AB480" s="152"/>
      <c r="AC480" s="152"/>
      <c r="AD480" s="152"/>
      <c r="AE480" s="152"/>
      <c r="AF480" s="152"/>
      <c r="AG480" s="152" t="s">
        <v>109</v>
      </c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1" x14ac:dyDescent="0.2">
      <c r="A481" s="159"/>
      <c r="B481" s="160"/>
      <c r="C481" s="191" t="s">
        <v>364</v>
      </c>
      <c r="D481" s="162"/>
      <c r="E481" s="163">
        <v>39</v>
      </c>
      <c r="F481" s="161"/>
      <c r="G481" s="161"/>
      <c r="H481" s="161"/>
      <c r="I481" s="161"/>
      <c r="J481" s="161"/>
      <c r="K481" s="161"/>
      <c r="L481" s="161"/>
      <c r="M481" s="161"/>
      <c r="N481" s="161"/>
      <c r="O481" s="161"/>
      <c r="P481" s="161"/>
      <c r="Q481" s="161"/>
      <c r="R481" s="161"/>
      <c r="S481" s="161"/>
      <c r="T481" s="161"/>
      <c r="U481" s="161"/>
      <c r="V481" s="161"/>
      <c r="W481" s="161"/>
      <c r="X481" s="161"/>
      <c r="Y481" s="152"/>
      <c r="Z481" s="152"/>
      <c r="AA481" s="152"/>
      <c r="AB481" s="152"/>
      <c r="AC481" s="152"/>
      <c r="AD481" s="152"/>
      <c r="AE481" s="152"/>
      <c r="AF481" s="152"/>
      <c r="AG481" s="152" t="s">
        <v>122</v>
      </c>
      <c r="AH481" s="152">
        <v>0</v>
      </c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ht="33.75" outlineLevel="1" x14ac:dyDescent="0.2">
      <c r="A482" s="173">
        <v>57</v>
      </c>
      <c r="B482" s="174" t="s">
        <v>365</v>
      </c>
      <c r="C482" s="190" t="s">
        <v>366</v>
      </c>
      <c r="D482" s="175" t="s">
        <v>350</v>
      </c>
      <c r="E482" s="176">
        <v>205.5</v>
      </c>
      <c r="F482" s="177"/>
      <c r="G482" s="178">
        <f>ROUND(E482*F482,2)</f>
        <v>0</v>
      </c>
      <c r="H482" s="177"/>
      <c r="I482" s="178">
        <f>ROUND(E482*H482,2)</f>
        <v>0</v>
      </c>
      <c r="J482" s="177"/>
      <c r="K482" s="178">
        <f>ROUND(E482*J482,2)</f>
        <v>0</v>
      </c>
      <c r="L482" s="178">
        <v>21</v>
      </c>
      <c r="M482" s="178">
        <f>G482*(1+L482/100)</f>
        <v>0</v>
      </c>
      <c r="N482" s="178">
        <v>2.2000000000000001E-3</v>
      </c>
      <c r="O482" s="178">
        <f>ROUND(E482*N482,2)</f>
        <v>0.45</v>
      </c>
      <c r="P482" s="178">
        <v>0</v>
      </c>
      <c r="Q482" s="178">
        <f>ROUND(E482*P482,2)</f>
        <v>0</v>
      </c>
      <c r="R482" s="178" t="s">
        <v>268</v>
      </c>
      <c r="S482" s="178" t="s">
        <v>105</v>
      </c>
      <c r="T482" s="179" t="s">
        <v>105</v>
      </c>
      <c r="U482" s="161">
        <v>7.0000000000000007E-2</v>
      </c>
      <c r="V482" s="161">
        <f>ROUND(E482*U482,2)</f>
        <v>14.39</v>
      </c>
      <c r="W482" s="161"/>
      <c r="X482" s="161" t="s">
        <v>106</v>
      </c>
      <c r="Y482" s="152"/>
      <c r="Z482" s="152"/>
      <c r="AA482" s="152"/>
      <c r="AB482" s="152"/>
      <c r="AC482" s="152"/>
      <c r="AD482" s="152"/>
      <c r="AE482" s="152"/>
      <c r="AF482" s="152"/>
      <c r="AG482" s="152" t="s">
        <v>137</v>
      </c>
      <c r="AH482" s="152"/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1" x14ac:dyDescent="0.2">
      <c r="A483" s="159"/>
      <c r="B483" s="160"/>
      <c r="C483" s="248" t="s">
        <v>367</v>
      </c>
      <c r="D483" s="249"/>
      <c r="E483" s="249"/>
      <c r="F483" s="249"/>
      <c r="G483" s="249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61"/>
      <c r="Y483" s="152"/>
      <c r="Z483" s="152"/>
      <c r="AA483" s="152"/>
      <c r="AB483" s="152"/>
      <c r="AC483" s="152"/>
      <c r="AD483" s="152"/>
      <c r="AE483" s="152"/>
      <c r="AF483" s="152"/>
      <c r="AG483" s="152" t="s">
        <v>109</v>
      </c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outlineLevel="1" x14ac:dyDescent="0.2">
      <c r="A484" s="159"/>
      <c r="B484" s="160"/>
      <c r="C484" s="191" t="s">
        <v>368</v>
      </c>
      <c r="D484" s="162"/>
      <c r="E484" s="163">
        <v>54</v>
      </c>
      <c r="F484" s="161"/>
      <c r="G484" s="161"/>
      <c r="H484" s="161"/>
      <c r="I484" s="161"/>
      <c r="J484" s="161"/>
      <c r="K484" s="161"/>
      <c r="L484" s="161"/>
      <c r="M484" s="161"/>
      <c r="N484" s="161"/>
      <c r="O484" s="161"/>
      <c r="P484" s="161"/>
      <c r="Q484" s="161"/>
      <c r="R484" s="161"/>
      <c r="S484" s="161"/>
      <c r="T484" s="161"/>
      <c r="U484" s="161"/>
      <c r="V484" s="161"/>
      <c r="W484" s="161"/>
      <c r="X484" s="161"/>
      <c r="Y484" s="152"/>
      <c r="Z484" s="152"/>
      <c r="AA484" s="152"/>
      <c r="AB484" s="152"/>
      <c r="AC484" s="152"/>
      <c r="AD484" s="152"/>
      <c r="AE484" s="152"/>
      <c r="AF484" s="152"/>
      <c r="AG484" s="152" t="s">
        <v>122</v>
      </c>
      <c r="AH484" s="152">
        <v>0</v>
      </c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1" x14ac:dyDescent="0.2">
      <c r="A485" s="159"/>
      <c r="B485" s="160"/>
      <c r="C485" s="191" t="s">
        <v>369</v>
      </c>
      <c r="D485" s="162"/>
      <c r="E485" s="163">
        <v>27</v>
      </c>
      <c r="F485" s="161"/>
      <c r="G485" s="161"/>
      <c r="H485" s="161"/>
      <c r="I485" s="161"/>
      <c r="J485" s="161"/>
      <c r="K485" s="161"/>
      <c r="L485" s="161"/>
      <c r="M485" s="161"/>
      <c r="N485" s="161"/>
      <c r="O485" s="161"/>
      <c r="P485" s="161"/>
      <c r="Q485" s="161"/>
      <c r="R485" s="161"/>
      <c r="S485" s="161"/>
      <c r="T485" s="161"/>
      <c r="U485" s="161"/>
      <c r="V485" s="161"/>
      <c r="W485" s="161"/>
      <c r="X485" s="161"/>
      <c r="Y485" s="152"/>
      <c r="Z485" s="152"/>
      <c r="AA485" s="152"/>
      <c r="AB485" s="152"/>
      <c r="AC485" s="152"/>
      <c r="AD485" s="152"/>
      <c r="AE485" s="152"/>
      <c r="AF485" s="152"/>
      <c r="AG485" s="152" t="s">
        <v>122</v>
      </c>
      <c r="AH485" s="152">
        <v>0</v>
      </c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1" x14ac:dyDescent="0.2">
      <c r="A486" s="159"/>
      <c r="B486" s="160"/>
      <c r="C486" s="191" t="s">
        <v>370</v>
      </c>
      <c r="D486" s="162"/>
      <c r="E486" s="163">
        <v>7</v>
      </c>
      <c r="F486" s="161"/>
      <c r="G486" s="161"/>
      <c r="H486" s="161"/>
      <c r="I486" s="161"/>
      <c r="J486" s="161"/>
      <c r="K486" s="161"/>
      <c r="L486" s="161"/>
      <c r="M486" s="161"/>
      <c r="N486" s="161"/>
      <c r="O486" s="161"/>
      <c r="P486" s="161"/>
      <c r="Q486" s="161"/>
      <c r="R486" s="161"/>
      <c r="S486" s="161"/>
      <c r="T486" s="161"/>
      <c r="U486" s="161"/>
      <c r="V486" s="161"/>
      <c r="W486" s="161"/>
      <c r="X486" s="161"/>
      <c r="Y486" s="152"/>
      <c r="Z486" s="152"/>
      <c r="AA486" s="152"/>
      <c r="AB486" s="152"/>
      <c r="AC486" s="152"/>
      <c r="AD486" s="152"/>
      <c r="AE486" s="152"/>
      <c r="AF486" s="152"/>
      <c r="AG486" s="152" t="s">
        <v>122</v>
      </c>
      <c r="AH486" s="152">
        <v>0</v>
      </c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outlineLevel="1" x14ac:dyDescent="0.2">
      <c r="A487" s="159"/>
      <c r="B487" s="160"/>
      <c r="C487" s="191" t="s">
        <v>371</v>
      </c>
      <c r="D487" s="162"/>
      <c r="E487" s="163">
        <v>9</v>
      </c>
      <c r="F487" s="161"/>
      <c r="G487" s="161"/>
      <c r="H487" s="161"/>
      <c r="I487" s="161"/>
      <c r="J487" s="161"/>
      <c r="K487" s="161"/>
      <c r="L487" s="161"/>
      <c r="M487" s="161"/>
      <c r="N487" s="161"/>
      <c r="O487" s="161"/>
      <c r="P487" s="161"/>
      <c r="Q487" s="161"/>
      <c r="R487" s="161"/>
      <c r="S487" s="161"/>
      <c r="T487" s="161"/>
      <c r="U487" s="161"/>
      <c r="V487" s="161"/>
      <c r="W487" s="161"/>
      <c r="X487" s="161"/>
      <c r="Y487" s="152"/>
      <c r="Z487" s="152"/>
      <c r="AA487" s="152"/>
      <c r="AB487" s="152"/>
      <c r="AC487" s="152"/>
      <c r="AD487" s="152"/>
      <c r="AE487" s="152"/>
      <c r="AF487" s="152"/>
      <c r="AG487" s="152" t="s">
        <v>122</v>
      </c>
      <c r="AH487" s="152">
        <v>0</v>
      </c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AU487" s="152"/>
      <c r="AV487" s="152"/>
      <c r="AW487" s="152"/>
      <c r="AX487" s="152"/>
      <c r="AY487" s="152"/>
      <c r="AZ487" s="152"/>
      <c r="BA487" s="152"/>
      <c r="BB487" s="152"/>
      <c r="BC487" s="152"/>
      <c r="BD487" s="152"/>
      <c r="BE487" s="152"/>
      <c r="BF487" s="152"/>
      <c r="BG487" s="152"/>
      <c r="BH487" s="152"/>
    </row>
    <row r="488" spans="1:60" outlineLevel="1" x14ac:dyDescent="0.2">
      <c r="A488" s="159"/>
      <c r="B488" s="160"/>
      <c r="C488" s="191" t="s">
        <v>372</v>
      </c>
      <c r="D488" s="162"/>
      <c r="E488" s="163">
        <v>40.5</v>
      </c>
      <c r="F488" s="161"/>
      <c r="G488" s="161"/>
      <c r="H488" s="161"/>
      <c r="I488" s="161"/>
      <c r="J488" s="161"/>
      <c r="K488" s="161"/>
      <c r="L488" s="161"/>
      <c r="M488" s="161"/>
      <c r="N488" s="161"/>
      <c r="O488" s="161"/>
      <c r="P488" s="161"/>
      <c r="Q488" s="161"/>
      <c r="R488" s="161"/>
      <c r="S488" s="161"/>
      <c r="T488" s="161"/>
      <c r="U488" s="161"/>
      <c r="V488" s="161"/>
      <c r="W488" s="161"/>
      <c r="X488" s="161"/>
      <c r="Y488" s="152"/>
      <c r="Z488" s="152"/>
      <c r="AA488" s="152"/>
      <c r="AB488" s="152"/>
      <c r="AC488" s="152"/>
      <c r="AD488" s="152"/>
      <c r="AE488" s="152"/>
      <c r="AF488" s="152"/>
      <c r="AG488" s="152" t="s">
        <v>122</v>
      </c>
      <c r="AH488" s="152">
        <v>0</v>
      </c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1" x14ac:dyDescent="0.2">
      <c r="A489" s="159"/>
      <c r="B489" s="160"/>
      <c r="C489" s="191" t="s">
        <v>373</v>
      </c>
      <c r="D489" s="162"/>
      <c r="E489" s="163">
        <v>12</v>
      </c>
      <c r="F489" s="161"/>
      <c r="G489" s="161"/>
      <c r="H489" s="161"/>
      <c r="I489" s="161"/>
      <c r="J489" s="161"/>
      <c r="K489" s="161"/>
      <c r="L489" s="161"/>
      <c r="M489" s="161"/>
      <c r="N489" s="161"/>
      <c r="O489" s="161"/>
      <c r="P489" s="161"/>
      <c r="Q489" s="161"/>
      <c r="R489" s="161"/>
      <c r="S489" s="161"/>
      <c r="T489" s="161"/>
      <c r="U489" s="161"/>
      <c r="V489" s="161"/>
      <c r="W489" s="161"/>
      <c r="X489" s="161"/>
      <c r="Y489" s="152"/>
      <c r="Z489" s="152"/>
      <c r="AA489" s="152"/>
      <c r="AB489" s="152"/>
      <c r="AC489" s="152"/>
      <c r="AD489" s="152"/>
      <c r="AE489" s="152"/>
      <c r="AF489" s="152"/>
      <c r="AG489" s="152" t="s">
        <v>122</v>
      </c>
      <c r="AH489" s="152">
        <v>0</v>
      </c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1" x14ac:dyDescent="0.2">
      <c r="A490" s="159"/>
      <c r="B490" s="160"/>
      <c r="C490" s="191" t="s">
        <v>374</v>
      </c>
      <c r="D490" s="162"/>
      <c r="E490" s="163">
        <v>9</v>
      </c>
      <c r="F490" s="161"/>
      <c r="G490" s="161"/>
      <c r="H490" s="161"/>
      <c r="I490" s="161"/>
      <c r="J490" s="161"/>
      <c r="K490" s="161"/>
      <c r="L490" s="161"/>
      <c r="M490" s="161"/>
      <c r="N490" s="161"/>
      <c r="O490" s="161"/>
      <c r="P490" s="161"/>
      <c r="Q490" s="161"/>
      <c r="R490" s="161"/>
      <c r="S490" s="161"/>
      <c r="T490" s="161"/>
      <c r="U490" s="161"/>
      <c r="V490" s="161"/>
      <c r="W490" s="161"/>
      <c r="X490" s="161"/>
      <c r="Y490" s="152"/>
      <c r="Z490" s="152"/>
      <c r="AA490" s="152"/>
      <c r="AB490" s="152"/>
      <c r="AC490" s="152"/>
      <c r="AD490" s="152"/>
      <c r="AE490" s="152"/>
      <c r="AF490" s="152"/>
      <c r="AG490" s="152" t="s">
        <v>122</v>
      </c>
      <c r="AH490" s="152">
        <v>0</v>
      </c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outlineLevel="1" x14ac:dyDescent="0.2">
      <c r="A491" s="159"/>
      <c r="B491" s="160"/>
      <c r="C491" s="191" t="s">
        <v>375</v>
      </c>
      <c r="D491" s="162"/>
      <c r="E491" s="163">
        <v>4.5</v>
      </c>
      <c r="F491" s="161"/>
      <c r="G491" s="161"/>
      <c r="H491" s="161"/>
      <c r="I491" s="161"/>
      <c r="J491" s="161"/>
      <c r="K491" s="161"/>
      <c r="L491" s="161"/>
      <c r="M491" s="161"/>
      <c r="N491" s="161"/>
      <c r="O491" s="161"/>
      <c r="P491" s="161"/>
      <c r="Q491" s="161"/>
      <c r="R491" s="161"/>
      <c r="S491" s="161"/>
      <c r="T491" s="161"/>
      <c r="U491" s="161"/>
      <c r="V491" s="161"/>
      <c r="W491" s="161"/>
      <c r="X491" s="161"/>
      <c r="Y491" s="152"/>
      <c r="Z491" s="152"/>
      <c r="AA491" s="152"/>
      <c r="AB491" s="152"/>
      <c r="AC491" s="152"/>
      <c r="AD491" s="152"/>
      <c r="AE491" s="152"/>
      <c r="AF491" s="152"/>
      <c r="AG491" s="152" t="s">
        <v>122</v>
      </c>
      <c r="AH491" s="152">
        <v>0</v>
      </c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AU491" s="152"/>
      <c r="AV491" s="152"/>
      <c r="AW491" s="152"/>
      <c r="AX491" s="152"/>
      <c r="AY491" s="152"/>
      <c r="AZ491" s="152"/>
      <c r="BA491" s="152"/>
      <c r="BB491" s="152"/>
      <c r="BC491" s="152"/>
      <c r="BD491" s="152"/>
      <c r="BE491" s="152"/>
      <c r="BF491" s="152"/>
      <c r="BG491" s="152"/>
      <c r="BH491" s="152"/>
    </row>
    <row r="492" spans="1:60" outlineLevel="1" x14ac:dyDescent="0.2">
      <c r="A492" s="159"/>
      <c r="B492" s="160"/>
      <c r="C492" s="191" t="s">
        <v>376</v>
      </c>
      <c r="D492" s="162"/>
      <c r="E492" s="163">
        <v>8.5</v>
      </c>
      <c r="F492" s="161"/>
      <c r="G492" s="161"/>
      <c r="H492" s="161"/>
      <c r="I492" s="161"/>
      <c r="J492" s="161"/>
      <c r="K492" s="161"/>
      <c r="L492" s="161"/>
      <c r="M492" s="161"/>
      <c r="N492" s="161"/>
      <c r="O492" s="161"/>
      <c r="P492" s="161"/>
      <c r="Q492" s="161"/>
      <c r="R492" s="161"/>
      <c r="S492" s="161"/>
      <c r="T492" s="161"/>
      <c r="U492" s="161"/>
      <c r="V492" s="161"/>
      <c r="W492" s="161"/>
      <c r="X492" s="161"/>
      <c r="Y492" s="152"/>
      <c r="Z492" s="152"/>
      <c r="AA492" s="152"/>
      <c r="AB492" s="152"/>
      <c r="AC492" s="152"/>
      <c r="AD492" s="152"/>
      <c r="AE492" s="152"/>
      <c r="AF492" s="152"/>
      <c r="AG492" s="152" t="s">
        <v>122</v>
      </c>
      <c r="AH492" s="152">
        <v>0</v>
      </c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AU492" s="152"/>
      <c r="AV492" s="152"/>
      <c r="AW492" s="152"/>
      <c r="AX492" s="152"/>
      <c r="AY492" s="152"/>
      <c r="AZ492" s="152"/>
      <c r="BA492" s="152"/>
      <c r="BB492" s="152"/>
      <c r="BC492" s="152"/>
      <c r="BD492" s="152"/>
      <c r="BE492" s="152"/>
      <c r="BF492" s="152"/>
      <c r="BG492" s="152"/>
      <c r="BH492" s="152"/>
    </row>
    <row r="493" spans="1:60" outlineLevel="1" x14ac:dyDescent="0.2">
      <c r="A493" s="159"/>
      <c r="B493" s="160"/>
      <c r="C493" s="191" t="s">
        <v>377</v>
      </c>
      <c r="D493" s="162"/>
      <c r="E493" s="163">
        <v>6</v>
      </c>
      <c r="F493" s="161"/>
      <c r="G493" s="161"/>
      <c r="H493" s="161"/>
      <c r="I493" s="161"/>
      <c r="J493" s="161"/>
      <c r="K493" s="161"/>
      <c r="L493" s="161"/>
      <c r="M493" s="161"/>
      <c r="N493" s="161"/>
      <c r="O493" s="161"/>
      <c r="P493" s="161"/>
      <c r="Q493" s="161"/>
      <c r="R493" s="161"/>
      <c r="S493" s="161"/>
      <c r="T493" s="161"/>
      <c r="U493" s="161"/>
      <c r="V493" s="161"/>
      <c r="W493" s="161"/>
      <c r="X493" s="161"/>
      <c r="Y493" s="152"/>
      <c r="Z493" s="152"/>
      <c r="AA493" s="152"/>
      <c r="AB493" s="152"/>
      <c r="AC493" s="152"/>
      <c r="AD493" s="152"/>
      <c r="AE493" s="152"/>
      <c r="AF493" s="152"/>
      <c r="AG493" s="152" t="s">
        <v>122</v>
      </c>
      <c r="AH493" s="152">
        <v>0</v>
      </c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outlineLevel="1" x14ac:dyDescent="0.2">
      <c r="A494" s="159"/>
      <c r="B494" s="160"/>
      <c r="C494" s="191" t="s">
        <v>378</v>
      </c>
      <c r="D494" s="162"/>
      <c r="E494" s="163">
        <v>9</v>
      </c>
      <c r="F494" s="161"/>
      <c r="G494" s="161"/>
      <c r="H494" s="161"/>
      <c r="I494" s="161"/>
      <c r="J494" s="161"/>
      <c r="K494" s="161"/>
      <c r="L494" s="161"/>
      <c r="M494" s="161"/>
      <c r="N494" s="161"/>
      <c r="O494" s="161"/>
      <c r="P494" s="161"/>
      <c r="Q494" s="161"/>
      <c r="R494" s="161"/>
      <c r="S494" s="161"/>
      <c r="T494" s="161"/>
      <c r="U494" s="161"/>
      <c r="V494" s="161"/>
      <c r="W494" s="161"/>
      <c r="X494" s="161"/>
      <c r="Y494" s="152"/>
      <c r="Z494" s="152"/>
      <c r="AA494" s="152"/>
      <c r="AB494" s="152"/>
      <c r="AC494" s="152"/>
      <c r="AD494" s="152"/>
      <c r="AE494" s="152"/>
      <c r="AF494" s="152"/>
      <c r="AG494" s="152" t="s">
        <v>122</v>
      </c>
      <c r="AH494" s="152">
        <v>0</v>
      </c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AU494" s="152"/>
      <c r="AV494" s="152"/>
      <c r="AW494" s="152"/>
      <c r="AX494" s="152"/>
      <c r="AY494" s="152"/>
      <c r="AZ494" s="152"/>
      <c r="BA494" s="152"/>
      <c r="BB494" s="152"/>
      <c r="BC494" s="152"/>
      <c r="BD494" s="152"/>
      <c r="BE494" s="152"/>
      <c r="BF494" s="152"/>
      <c r="BG494" s="152"/>
      <c r="BH494" s="152"/>
    </row>
    <row r="495" spans="1:60" outlineLevel="1" x14ac:dyDescent="0.2">
      <c r="A495" s="159"/>
      <c r="B495" s="160"/>
      <c r="C495" s="191" t="s">
        <v>379</v>
      </c>
      <c r="D495" s="162"/>
      <c r="E495" s="163">
        <v>7</v>
      </c>
      <c r="F495" s="161"/>
      <c r="G495" s="161"/>
      <c r="H495" s="161"/>
      <c r="I495" s="161"/>
      <c r="J495" s="161"/>
      <c r="K495" s="161"/>
      <c r="L495" s="161"/>
      <c r="M495" s="161"/>
      <c r="N495" s="161"/>
      <c r="O495" s="161"/>
      <c r="P495" s="161"/>
      <c r="Q495" s="161"/>
      <c r="R495" s="161"/>
      <c r="S495" s="161"/>
      <c r="T495" s="161"/>
      <c r="U495" s="161"/>
      <c r="V495" s="161"/>
      <c r="W495" s="161"/>
      <c r="X495" s="161"/>
      <c r="Y495" s="152"/>
      <c r="Z495" s="152"/>
      <c r="AA495" s="152"/>
      <c r="AB495" s="152"/>
      <c r="AC495" s="152"/>
      <c r="AD495" s="152"/>
      <c r="AE495" s="152"/>
      <c r="AF495" s="152"/>
      <c r="AG495" s="152" t="s">
        <v>122</v>
      </c>
      <c r="AH495" s="152">
        <v>0</v>
      </c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1" x14ac:dyDescent="0.2">
      <c r="A496" s="159"/>
      <c r="B496" s="160"/>
      <c r="C496" s="191" t="s">
        <v>380</v>
      </c>
      <c r="D496" s="162"/>
      <c r="E496" s="163">
        <v>4.5</v>
      </c>
      <c r="F496" s="161"/>
      <c r="G496" s="161"/>
      <c r="H496" s="161"/>
      <c r="I496" s="161"/>
      <c r="J496" s="161"/>
      <c r="K496" s="161"/>
      <c r="L496" s="161"/>
      <c r="M496" s="161"/>
      <c r="N496" s="161"/>
      <c r="O496" s="161"/>
      <c r="P496" s="161"/>
      <c r="Q496" s="161"/>
      <c r="R496" s="161"/>
      <c r="S496" s="161"/>
      <c r="T496" s="161"/>
      <c r="U496" s="161"/>
      <c r="V496" s="161"/>
      <c r="W496" s="161"/>
      <c r="X496" s="161"/>
      <c r="Y496" s="152"/>
      <c r="Z496" s="152"/>
      <c r="AA496" s="152"/>
      <c r="AB496" s="152"/>
      <c r="AC496" s="152"/>
      <c r="AD496" s="152"/>
      <c r="AE496" s="152"/>
      <c r="AF496" s="152"/>
      <c r="AG496" s="152" t="s">
        <v>122</v>
      </c>
      <c r="AH496" s="152">
        <v>0</v>
      </c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outlineLevel="1" x14ac:dyDescent="0.2">
      <c r="A497" s="159"/>
      <c r="B497" s="160"/>
      <c r="C497" s="191" t="s">
        <v>381</v>
      </c>
      <c r="D497" s="162"/>
      <c r="E497" s="163">
        <v>7.5</v>
      </c>
      <c r="F497" s="161"/>
      <c r="G497" s="161"/>
      <c r="H497" s="161"/>
      <c r="I497" s="161"/>
      <c r="J497" s="161"/>
      <c r="K497" s="161"/>
      <c r="L497" s="161"/>
      <c r="M497" s="161"/>
      <c r="N497" s="161"/>
      <c r="O497" s="161"/>
      <c r="P497" s="161"/>
      <c r="Q497" s="161"/>
      <c r="R497" s="161"/>
      <c r="S497" s="161"/>
      <c r="T497" s="161"/>
      <c r="U497" s="161"/>
      <c r="V497" s="161"/>
      <c r="W497" s="161"/>
      <c r="X497" s="161"/>
      <c r="Y497" s="152"/>
      <c r="Z497" s="152"/>
      <c r="AA497" s="152"/>
      <c r="AB497" s="152"/>
      <c r="AC497" s="152"/>
      <c r="AD497" s="152"/>
      <c r="AE497" s="152"/>
      <c r="AF497" s="152"/>
      <c r="AG497" s="152" t="s">
        <v>122</v>
      </c>
      <c r="AH497" s="152">
        <v>0</v>
      </c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AU497" s="152"/>
      <c r="AV497" s="152"/>
      <c r="AW497" s="152"/>
      <c r="AX497" s="152"/>
      <c r="AY497" s="152"/>
      <c r="AZ497" s="152"/>
      <c r="BA497" s="152"/>
      <c r="BB497" s="152"/>
      <c r="BC497" s="152"/>
      <c r="BD497" s="152"/>
      <c r="BE497" s="152"/>
      <c r="BF497" s="152"/>
      <c r="BG497" s="152"/>
      <c r="BH497" s="152"/>
    </row>
    <row r="498" spans="1:60" ht="22.5" outlineLevel="1" x14ac:dyDescent="0.2">
      <c r="A498" s="173">
        <v>58</v>
      </c>
      <c r="B498" s="174" t="s">
        <v>382</v>
      </c>
      <c r="C498" s="190" t="s">
        <v>383</v>
      </c>
      <c r="D498" s="175" t="s">
        <v>350</v>
      </c>
      <c r="E498" s="176">
        <v>28</v>
      </c>
      <c r="F498" s="177"/>
      <c r="G498" s="178">
        <f>ROUND(E498*F498,2)</f>
        <v>0</v>
      </c>
      <c r="H498" s="177"/>
      <c r="I498" s="178">
        <f>ROUND(E498*H498,2)</f>
        <v>0</v>
      </c>
      <c r="J498" s="177"/>
      <c r="K498" s="178">
        <f>ROUND(E498*J498,2)</f>
        <v>0</v>
      </c>
      <c r="L498" s="178">
        <v>21</v>
      </c>
      <c r="M498" s="178">
        <f>G498*(1+L498/100)</f>
        <v>0</v>
      </c>
      <c r="N498" s="178">
        <v>0</v>
      </c>
      <c r="O498" s="178">
        <f>ROUND(E498*N498,2)</f>
        <v>0</v>
      </c>
      <c r="P498" s="178">
        <v>0</v>
      </c>
      <c r="Q498" s="178">
        <f>ROUND(E498*P498,2)</f>
        <v>0</v>
      </c>
      <c r="R498" s="178" t="s">
        <v>268</v>
      </c>
      <c r="S498" s="178" t="s">
        <v>105</v>
      </c>
      <c r="T498" s="179" t="s">
        <v>105</v>
      </c>
      <c r="U498" s="161">
        <v>7.9000000000000001E-2</v>
      </c>
      <c r="V498" s="161">
        <f>ROUND(E498*U498,2)</f>
        <v>2.21</v>
      </c>
      <c r="W498" s="161"/>
      <c r="X498" s="161" t="s">
        <v>106</v>
      </c>
      <c r="Y498" s="152"/>
      <c r="Z498" s="152"/>
      <c r="AA498" s="152"/>
      <c r="AB498" s="152"/>
      <c r="AC498" s="152"/>
      <c r="AD498" s="152"/>
      <c r="AE498" s="152"/>
      <c r="AF498" s="152"/>
      <c r="AG498" s="152" t="s">
        <v>137</v>
      </c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1" x14ac:dyDescent="0.2">
      <c r="A499" s="159"/>
      <c r="B499" s="160"/>
      <c r="C499" s="248" t="s">
        <v>384</v>
      </c>
      <c r="D499" s="249"/>
      <c r="E499" s="249"/>
      <c r="F499" s="249"/>
      <c r="G499" s="249"/>
      <c r="H499" s="161"/>
      <c r="I499" s="161"/>
      <c r="J499" s="161"/>
      <c r="K499" s="161"/>
      <c r="L499" s="161"/>
      <c r="M499" s="161"/>
      <c r="N499" s="161"/>
      <c r="O499" s="161"/>
      <c r="P499" s="161"/>
      <c r="Q499" s="161"/>
      <c r="R499" s="161"/>
      <c r="S499" s="161"/>
      <c r="T499" s="161"/>
      <c r="U499" s="161"/>
      <c r="V499" s="161"/>
      <c r="W499" s="161"/>
      <c r="X499" s="161"/>
      <c r="Y499" s="152"/>
      <c r="Z499" s="152"/>
      <c r="AA499" s="152"/>
      <c r="AB499" s="152"/>
      <c r="AC499" s="152"/>
      <c r="AD499" s="152"/>
      <c r="AE499" s="152"/>
      <c r="AF499" s="152"/>
      <c r="AG499" s="152" t="s">
        <v>109</v>
      </c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52"/>
      <c r="BB499" s="152"/>
      <c r="BC499" s="152"/>
      <c r="BD499" s="152"/>
      <c r="BE499" s="152"/>
      <c r="BF499" s="152"/>
      <c r="BG499" s="152"/>
      <c r="BH499" s="152"/>
    </row>
    <row r="500" spans="1:60" ht="33.75" outlineLevel="1" x14ac:dyDescent="0.2">
      <c r="A500" s="173">
        <v>59</v>
      </c>
      <c r="B500" s="174" t="s">
        <v>385</v>
      </c>
      <c r="C500" s="190" t="s">
        <v>386</v>
      </c>
      <c r="D500" s="175" t="s">
        <v>387</v>
      </c>
      <c r="E500" s="176">
        <v>39</v>
      </c>
      <c r="F500" s="177"/>
      <c r="G500" s="178">
        <f>ROUND(E500*F500,2)</f>
        <v>0</v>
      </c>
      <c r="H500" s="177"/>
      <c r="I500" s="178">
        <f>ROUND(E500*H500,2)</f>
        <v>0</v>
      </c>
      <c r="J500" s="177"/>
      <c r="K500" s="178">
        <f>ROUND(E500*J500,2)</f>
        <v>0</v>
      </c>
      <c r="L500" s="178">
        <v>21</v>
      </c>
      <c r="M500" s="178">
        <f>G500*(1+L500/100)</f>
        <v>0</v>
      </c>
      <c r="N500" s="178">
        <v>1.2999999999999999E-4</v>
      </c>
      <c r="O500" s="178">
        <f>ROUND(E500*N500,2)</f>
        <v>0.01</v>
      </c>
      <c r="P500" s="178">
        <v>0</v>
      </c>
      <c r="Q500" s="178">
        <f>ROUND(E500*P500,2)</f>
        <v>0</v>
      </c>
      <c r="R500" s="178" t="s">
        <v>268</v>
      </c>
      <c r="S500" s="178" t="s">
        <v>105</v>
      </c>
      <c r="T500" s="179" t="s">
        <v>105</v>
      </c>
      <c r="U500" s="161">
        <v>6.2</v>
      </c>
      <c r="V500" s="161">
        <f>ROUND(E500*U500,2)</f>
        <v>241.8</v>
      </c>
      <c r="W500" s="161"/>
      <c r="X500" s="161" t="s">
        <v>106</v>
      </c>
      <c r="Y500" s="152"/>
      <c r="Z500" s="152"/>
      <c r="AA500" s="152"/>
      <c r="AB500" s="152"/>
      <c r="AC500" s="152"/>
      <c r="AD500" s="152"/>
      <c r="AE500" s="152"/>
      <c r="AF500" s="152"/>
      <c r="AG500" s="152" t="s">
        <v>137</v>
      </c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outlineLevel="1" x14ac:dyDescent="0.2">
      <c r="A501" s="159"/>
      <c r="B501" s="160"/>
      <c r="C501" s="248" t="s">
        <v>384</v>
      </c>
      <c r="D501" s="249"/>
      <c r="E501" s="249"/>
      <c r="F501" s="249"/>
      <c r="G501" s="249"/>
      <c r="H501" s="161"/>
      <c r="I501" s="161"/>
      <c r="J501" s="161"/>
      <c r="K501" s="161"/>
      <c r="L501" s="161"/>
      <c r="M501" s="161"/>
      <c r="N501" s="161"/>
      <c r="O501" s="161"/>
      <c r="P501" s="161"/>
      <c r="Q501" s="161"/>
      <c r="R501" s="161"/>
      <c r="S501" s="161"/>
      <c r="T501" s="161"/>
      <c r="U501" s="161"/>
      <c r="V501" s="161"/>
      <c r="W501" s="161"/>
      <c r="X501" s="161"/>
      <c r="Y501" s="152"/>
      <c r="Z501" s="152"/>
      <c r="AA501" s="152"/>
      <c r="AB501" s="152"/>
      <c r="AC501" s="152"/>
      <c r="AD501" s="152"/>
      <c r="AE501" s="152"/>
      <c r="AF501" s="152"/>
      <c r="AG501" s="152" t="s">
        <v>109</v>
      </c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AU501" s="152"/>
      <c r="AV501" s="152"/>
      <c r="AW501" s="152"/>
      <c r="AX501" s="152"/>
      <c r="AY501" s="152"/>
      <c r="AZ501" s="152"/>
      <c r="BA501" s="152"/>
      <c r="BB501" s="152"/>
      <c r="BC501" s="152"/>
      <c r="BD501" s="152"/>
      <c r="BE501" s="152"/>
      <c r="BF501" s="152"/>
      <c r="BG501" s="152"/>
      <c r="BH501" s="152"/>
    </row>
    <row r="502" spans="1:60" ht="22.5" outlineLevel="1" x14ac:dyDescent="0.2">
      <c r="A502" s="173">
        <v>60</v>
      </c>
      <c r="B502" s="174" t="s">
        <v>388</v>
      </c>
      <c r="C502" s="190" t="s">
        <v>389</v>
      </c>
      <c r="D502" s="175" t="s">
        <v>355</v>
      </c>
      <c r="E502" s="176">
        <v>58</v>
      </c>
      <c r="F502" s="177"/>
      <c r="G502" s="178">
        <f>ROUND(E502*F502,2)</f>
        <v>0</v>
      </c>
      <c r="H502" s="177"/>
      <c r="I502" s="178">
        <f>ROUND(E502*H502,2)</f>
        <v>0</v>
      </c>
      <c r="J502" s="177"/>
      <c r="K502" s="178">
        <f>ROUND(E502*J502,2)</f>
        <v>0</v>
      </c>
      <c r="L502" s="178">
        <v>21</v>
      </c>
      <c r="M502" s="178">
        <f>G502*(1+L502/100)</f>
        <v>0</v>
      </c>
      <c r="N502" s="178">
        <v>0</v>
      </c>
      <c r="O502" s="178">
        <f>ROUND(E502*N502,2)</f>
        <v>0</v>
      </c>
      <c r="P502" s="178">
        <v>0</v>
      </c>
      <c r="Q502" s="178">
        <f>ROUND(E502*P502,2)</f>
        <v>0</v>
      </c>
      <c r="R502" s="178" t="s">
        <v>268</v>
      </c>
      <c r="S502" s="178" t="s">
        <v>105</v>
      </c>
      <c r="T502" s="179" t="s">
        <v>105</v>
      </c>
      <c r="U502" s="161">
        <v>0.9</v>
      </c>
      <c r="V502" s="161">
        <f>ROUND(E502*U502,2)</f>
        <v>52.2</v>
      </c>
      <c r="W502" s="161"/>
      <c r="X502" s="161" t="s">
        <v>106</v>
      </c>
      <c r="Y502" s="152"/>
      <c r="Z502" s="152"/>
      <c r="AA502" s="152"/>
      <c r="AB502" s="152"/>
      <c r="AC502" s="152"/>
      <c r="AD502" s="152"/>
      <c r="AE502" s="152"/>
      <c r="AF502" s="152"/>
      <c r="AG502" s="152" t="s">
        <v>137</v>
      </c>
      <c r="AH502" s="152"/>
      <c r="AI502" s="152"/>
      <c r="AJ502" s="152"/>
      <c r="AK502" s="152"/>
      <c r="AL502" s="152"/>
      <c r="AM502" s="152"/>
      <c r="AN502" s="152"/>
      <c r="AO502" s="152"/>
      <c r="AP502" s="152"/>
      <c r="AQ502" s="152"/>
      <c r="AR502" s="152"/>
      <c r="AS502" s="152"/>
      <c r="AT502" s="152"/>
      <c r="AU502" s="152"/>
      <c r="AV502" s="152"/>
      <c r="AW502" s="152"/>
      <c r="AX502" s="152"/>
      <c r="AY502" s="152"/>
      <c r="AZ502" s="152"/>
      <c r="BA502" s="152"/>
      <c r="BB502" s="152"/>
      <c r="BC502" s="152"/>
      <c r="BD502" s="152"/>
      <c r="BE502" s="152"/>
      <c r="BF502" s="152"/>
      <c r="BG502" s="152"/>
      <c r="BH502" s="152"/>
    </row>
    <row r="503" spans="1:60" outlineLevel="1" x14ac:dyDescent="0.2">
      <c r="A503" s="159"/>
      <c r="B503" s="160"/>
      <c r="C503" s="248" t="s">
        <v>390</v>
      </c>
      <c r="D503" s="249"/>
      <c r="E503" s="249"/>
      <c r="F503" s="249"/>
      <c r="G503" s="249"/>
      <c r="H503" s="161"/>
      <c r="I503" s="161"/>
      <c r="J503" s="161"/>
      <c r="K503" s="161"/>
      <c r="L503" s="161"/>
      <c r="M503" s="161"/>
      <c r="N503" s="161"/>
      <c r="O503" s="161"/>
      <c r="P503" s="161"/>
      <c r="Q503" s="161"/>
      <c r="R503" s="161"/>
      <c r="S503" s="161"/>
      <c r="T503" s="161"/>
      <c r="U503" s="161"/>
      <c r="V503" s="161"/>
      <c r="W503" s="161"/>
      <c r="X503" s="161"/>
      <c r="Y503" s="152"/>
      <c r="Z503" s="152"/>
      <c r="AA503" s="152"/>
      <c r="AB503" s="152"/>
      <c r="AC503" s="152"/>
      <c r="AD503" s="152"/>
      <c r="AE503" s="152"/>
      <c r="AF503" s="152"/>
      <c r="AG503" s="152" t="s">
        <v>109</v>
      </c>
      <c r="AH503" s="152"/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AU503" s="152"/>
      <c r="AV503" s="152"/>
      <c r="AW503" s="152"/>
      <c r="AX503" s="152"/>
      <c r="AY503" s="152"/>
      <c r="AZ503" s="152"/>
      <c r="BA503" s="152"/>
      <c r="BB503" s="152"/>
      <c r="BC503" s="152"/>
      <c r="BD503" s="152"/>
      <c r="BE503" s="152"/>
      <c r="BF503" s="152"/>
      <c r="BG503" s="152"/>
      <c r="BH503" s="152"/>
    </row>
    <row r="504" spans="1:60" ht="22.5" outlineLevel="1" x14ac:dyDescent="0.2">
      <c r="A504" s="173">
        <v>61</v>
      </c>
      <c r="B504" s="174" t="s">
        <v>391</v>
      </c>
      <c r="C504" s="190" t="s">
        <v>389</v>
      </c>
      <c r="D504" s="175" t="s">
        <v>355</v>
      </c>
      <c r="E504" s="176">
        <v>28</v>
      </c>
      <c r="F504" s="177"/>
      <c r="G504" s="178">
        <f>ROUND(E504*F504,2)</f>
        <v>0</v>
      </c>
      <c r="H504" s="177"/>
      <c r="I504" s="178">
        <f>ROUND(E504*H504,2)</f>
        <v>0</v>
      </c>
      <c r="J504" s="177"/>
      <c r="K504" s="178">
        <f>ROUND(E504*J504,2)</f>
        <v>0</v>
      </c>
      <c r="L504" s="178">
        <v>21</v>
      </c>
      <c r="M504" s="178">
        <f>G504*(1+L504/100)</f>
        <v>0</v>
      </c>
      <c r="N504" s="178">
        <v>0</v>
      </c>
      <c r="O504" s="178">
        <f>ROUND(E504*N504,2)</f>
        <v>0</v>
      </c>
      <c r="P504" s="178">
        <v>0</v>
      </c>
      <c r="Q504" s="178">
        <f>ROUND(E504*P504,2)</f>
        <v>0</v>
      </c>
      <c r="R504" s="178" t="s">
        <v>268</v>
      </c>
      <c r="S504" s="178" t="s">
        <v>105</v>
      </c>
      <c r="T504" s="179" t="s">
        <v>105</v>
      </c>
      <c r="U504" s="161">
        <v>0.9</v>
      </c>
      <c r="V504" s="161">
        <f>ROUND(E504*U504,2)</f>
        <v>25.2</v>
      </c>
      <c r="W504" s="161"/>
      <c r="X504" s="161" t="s">
        <v>106</v>
      </c>
      <c r="Y504" s="152"/>
      <c r="Z504" s="152"/>
      <c r="AA504" s="152"/>
      <c r="AB504" s="152"/>
      <c r="AC504" s="152"/>
      <c r="AD504" s="152"/>
      <c r="AE504" s="152"/>
      <c r="AF504" s="152"/>
      <c r="AG504" s="152" t="s">
        <v>137</v>
      </c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AU504" s="152"/>
      <c r="AV504" s="152"/>
      <c r="AW504" s="152"/>
      <c r="AX504" s="152"/>
      <c r="AY504" s="152"/>
      <c r="AZ504" s="152"/>
      <c r="BA504" s="152"/>
      <c r="BB504" s="152"/>
      <c r="BC504" s="152"/>
      <c r="BD504" s="152"/>
      <c r="BE504" s="152"/>
      <c r="BF504" s="152"/>
      <c r="BG504" s="152"/>
      <c r="BH504" s="152"/>
    </row>
    <row r="505" spans="1:60" outlineLevel="1" x14ac:dyDescent="0.2">
      <c r="A505" s="159"/>
      <c r="B505" s="160"/>
      <c r="C505" s="248" t="s">
        <v>390</v>
      </c>
      <c r="D505" s="249"/>
      <c r="E505" s="249"/>
      <c r="F505" s="249"/>
      <c r="G505" s="249"/>
      <c r="H505" s="161"/>
      <c r="I505" s="161"/>
      <c r="J505" s="161"/>
      <c r="K505" s="161"/>
      <c r="L505" s="161"/>
      <c r="M505" s="161"/>
      <c r="N505" s="161"/>
      <c r="O505" s="161"/>
      <c r="P505" s="161"/>
      <c r="Q505" s="161"/>
      <c r="R505" s="161"/>
      <c r="S505" s="161"/>
      <c r="T505" s="161"/>
      <c r="U505" s="161"/>
      <c r="V505" s="161"/>
      <c r="W505" s="161"/>
      <c r="X505" s="161"/>
      <c r="Y505" s="152"/>
      <c r="Z505" s="152"/>
      <c r="AA505" s="152"/>
      <c r="AB505" s="152"/>
      <c r="AC505" s="152"/>
      <c r="AD505" s="152"/>
      <c r="AE505" s="152"/>
      <c r="AF505" s="152"/>
      <c r="AG505" s="152" t="s">
        <v>109</v>
      </c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AU505" s="152"/>
      <c r="AV505" s="152"/>
      <c r="AW505" s="152"/>
      <c r="AX505" s="152"/>
      <c r="AY505" s="152"/>
      <c r="AZ505" s="152"/>
      <c r="BA505" s="152"/>
      <c r="BB505" s="152"/>
      <c r="BC505" s="152"/>
      <c r="BD505" s="152"/>
      <c r="BE505" s="152"/>
      <c r="BF505" s="152"/>
      <c r="BG505" s="152"/>
      <c r="BH505" s="152"/>
    </row>
    <row r="506" spans="1:60" ht="22.5" outlineLevel="1" x14ac:dyDescent="0.2">
      <c r="A506" s="173">
        <v>62</v>
      </c>
      <c r="B506" s="174" t="s">
        <v>392</v>
      </c>
      <c r="C506" s="190" t="s">
        <v>393</v>
      </c>
      <c r="D506" s="175" t="s">
        <v>355</v>
      </c>
      <c r="E506" s="176">
        <v>28</v>
      </c>
      <c r="F506" s="177"/>
      <c r="G506" s="178">
        <f>ROUND(E506*F506,2)</f>
        <v>0</v>
      </c>
      <c r="H506" s="177"/>
      <c r="I506" s="178">
        <f>ROUND(E506*H506,2)</f>
        <v>0</v>
      </c>
      <c r="J506" s="177"/>
      <c r="K506" s="178">
        <f>ROUND(E506*J506,2)</f>
        <v>0</v>
      </c>
      <c r="L506" s="178">
        <v>21</v>
      </c>
      <c r="M506" s="178">
        <f>G506*(1+L506/100)</f>
        <v>0</v>
      </c>
      <c r="N506" s="178">
        <v>0</v>
      </c>
      <c r="O506" s="178">
        <f>ROUND(E506*N506,2)</f>
        <v>0</v>
      </c>
      <c r="P506" s="178">
        <v>0</v>
      </c>
      <c r="Q506" s="178">
        <f>ROUND(E506*P506,2)</f>
        <v>0</v>
      </c>
      <c r="R506" s="178" t="s">
        <v>268</v>
      </c>
      <c r="S506" s="178" t="s">
        <v>105</v>
      </c>
      <c r="T506" s="179" t="s">
        <v>105</v>
      </c>
      <c r="U506" s="161">
        <v>2.2519999999999998</v>
      </c>
      <c r="V506" s="161">
        <f>ROUND(E506*U506,2)</f>
        <v>63.06</v>
      </c>
      <c r="W506" s="161"/>
      <c r="X506" s="161" t="s">
        <v>106</v>
      </c>
      <c r="Y506" s="152"/>
      <c r="Z506" s="152"/>
      <c r="AA506" s="152"/>
      <c r="AB506" s="152"/>
      <c r="AC506" s="152"/>
      <c r="AD506" s="152"/>
      <c r="AE506" s="152"/>
      <c r="AF506" s="152"/>
      <c r="AG506" s="152" t="s">
        <v>137</v>
      </c>
      <c r="AH506" s="152"/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AU506" s="152"/>
      <c r="AV506" s="152"/>
      <c r="AW506" s="152"/>
      <c r="AX506" s="152"/>
      <c r="AY506" s="152"/>
      <c r="AZ506" s="152"/>
      <c r="BA506" s="152"/>
      <c r="BB506" s="152"/>
      <c r="BC506" s="152"/>
      <c r="BD506" s="152"/>
      <c r="BE506" s="152"/>
      <c r="BF506" s="152"/>
      <c r="BG506" s="152"/>
      <c r="BH506" s="152"/>
    </row>
    <row r="507" spans="1:60" outlineLevel="1" x14ac:dyDescent="0.2">
      <c r="A507" s="159"/>
      <c r="B507" s="160"/>
      <c r="C507" s="248" t="s">
        <v>390</v>
      </c>
      <c r="D507" s="249"/>
      <c r="E507" s="249"/>
      <c r="F507" s="249"/>
      <c r="G507" s="249"/>
      <c r="H507" s="161"/>
      <c r="I507" s="161"/>
      <c r="J507" s="161"/>
      <c r="K507" s="161"/>
      <c r="L507" s="161"/>
      <c r="M507" s="161"/>
      <c r="N507" s="161"/>
      <c r="O507" s="161"/>
      <c r="P507" s="161"/>
      <c r="Q507" s="161"/>
      <c r="R507" s="161"/>
      <c r="S507" s="161"/>
      <c r="T507" s="161"/>
      <c r="U507" s="161"/>
      <c r="V507" s="161"/>
      <c r="W507" s="161"/>
      <c r="X507" s="161"/>
      <c r="Y507" s="152"/>
      <c r="Z507" s="152"/>
      <c r="AA507" s="152"/>
      <c r="AB507" s="152"/>
      <c r="AC507" s="152"/>
      <c r="AD507" s="152"/>
      <c r="AE507" s="152"/>
      <c r="AF507" s="152"/>
      <c r="AG507" s="152" t="s">
        <v>109</v>
      </c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AU507" s="152"/>
      <c r="AV507" s="152"/>
      <c r="AW507" s="152"/>
      <c r="AX507" s="152"/>
      <c r="AY507" s="152"/>
      <c r="AZ507" s="152"/>
      <c r="BA507" s="152"/>
      <c r="BB507" s="152"/>
      <c r="BC507" s="152"/>
      <c r="BD507" s="152"/>
      <c r="BE507" s="152"/>
      <c r="BF507" s="152"/>
      <c r="BG507" s="152"/>
      <c r="BH507" s="152"/>
    </row>
    <row r="508" spans="1:60" outlineLevel="1" x14ac:dyDescent="0.2">
      <c r="A508" s="181">
        <v>63</v>
      </c>
      <c r="B508" s="182" t="s">
        <v>394</v>
      </c>
      <c r="C508" s="193" t="s">
        <v>395</v>
      </c>
      <c r="D508" s="183" t="s">
        <v>355</v>
      </c>
      <c r="E508" s="184">
        <v>39</v>
      </c>
      <c r="F508" s="185"/>
      <c r="G508" s="186">
        <f t="shared" ref="G508:G513" si="0">ROUND(E508*F508,2)</f>
        <v>0</v>
      </c>
      <c r="H508" s="185"/>
      <c r="I508" s="186">
        <f t="shared" ref="I508:I513" si="1">ROUND(E508*H508,2)</f>
        <v>0</v>
      </c>
      <c r="J508" s="185"/>
      <c r="K508" s="186">
        <f t="shared" ref="K508:K513" si="2">ROUND(E508*J508,2)</f>
        <v>0</v>
      </c>
      <c r="L508" s="186">
        <v>21</v>
      </c>
      <c r="M508" s="186">
        <f t="shared" ref="M508:M513" si="3">G508*(1+L508/100)</f>
        <v>0</v>
      </c>
      <c r="N508" s="186">
        <v>0</v>
      </c>
      <c r="O508" s="186">
        <f t="shared" ref="O508:O513" si="4">ROUND(E508*N508,2)</f>
        <v>0</v>
      </c>
      <c r="P508" s="186">
        <v>0</v>
      </c>
      <c r="Q508" s="186">
        <f t="shared" ref="Q508:Q513" si="5">ROUND(E508*P508,2)</f>
        <v>0</v>
      </c>
      <c r="R508" s="186" t="s">
        <v>268</v>
      </c>
      <c r="S508" s="186" t="s">
        <v>105</v>
      </c>
      <c r="T508" s="187" t="s">
        <v>105</v>
      </c>
      <c r="U508" s="161">
        <v>0.65</v>
      </c>
      <c r="V508" s="161">
        <f t="shared" ref="V508:V513" si="6">ROUND(E508*U508,2)</f>
        <v>25.35</v>
      </c>
      <c r="W508" s="161"/>
      <c r="X508" s="161" t="s">
        <v>106</v>
      </c>
      <c r="Y508" s="152"/>
      <c r="Z508" s="152"/>
      <c r="AA508" s="152"/>
      <c r="AB508" s="152"/>
      <c r="AC508" s="152"/>
      <c r="AD508" s="152"/>
      <c r="AE508" s="152"/>
      <c r="AF508" s="152"/>
      <c r="AG508" s="152" t="s">
        <v>107</v>
      </c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AU508" s="152"/>
      <c r="AV508" s="152"/>
      <c r="AW508" s="152"/>
      <c r="AX508" s="152"/>
      <c r="AY508" s="152"/>
      <c r="AZ508" s="152"/>
      <c r="BA508" s="152"/>
      <c r="BB508" s="152"/>
      <c r="BC508" s="152"/>
      <c r="BD508" s="152"/>
      <c r="BE508" s="152"/>
      <c r="BF508" s="152"/>
      <c r="BG508" s="152"/>
      <c r="BH508" s="152"/>
    </row>
    <row r="509" spans="1:60" outlineLevel="1" x14ac:dyDescent="0.2">
      <c r="A509" s="181">
        <v>64</v>
      </c>
      <c r="B509" s="182" t="s">
        <v>396</v>
      </c>
      <c r="C509" s="193" t="s">
        <v>397</v>
      </c>
      <c r="D509" s="183" t="s">
        <v>355</v>
      </c>
      <c r="E509" s="184">
        <v>28</v>
      </c>
      <c r="F509" s="185"/>
      <c r="G509" s="186">
        <f t="shared" si="0"/>
        <v>0</v>
      </c>
      <c r="H509" s="185"/>
      <c r="I509" s="186">
        <f t="shared" si="1"/>
        <v>0</v>
      </c>
      <c r="J509" s="185"/>
      <c r="K509" s="186">
        <f t="shared" si="2"/>
        <v>0</v>
      </c>
      <c r="L509" s="186">
        <v>21</v>
      </c>
      <c r="M509" s="186">
        <f t="shared" si="3"/>
        <v>0</v>
      </c>
      <c r="N509" s="186">
        <v>7.0200000000000002E-3</v>
      </c>
      <c r="O509" s="186">
        <f t="shared" si="4"/>
        <v>0.2</v>
      </c>
      <c r="P509" s="186">
        <v>0</v>
      </c>
      <c r="Q509" s="186">
        <f t="shared" si="5"/>
        <v>0</v>
      </c>
      <c r="R509" s="186" t="s">
        <v>268</v>
      </c>
      <c r="S509" s="186" t="s">
        <v>105</v>
      </c>
      <c r="T509" s="187" t="s">
        <v>105</v>
      </c>
      <c r="U509" s="161">
        <v>1.3140000000000001</v>
      </c>
      <c r="V509" s="161">
        <f t="shared" si="6"/>
        <v>36.79</v>
      </c>
      <c r="W509" s="161"/>
      <c r="X509" s="161" t="s">
        <v>106</v>
      </c>
      <c r="Y509" s="152"/>
      <c r="Z509" s="152"/>
      <c r="AA509" s="152"/>
      <c r="AB509" s="152"/>
      <c r="AC509" s="152"/>
      <c r="AD509" s="152"/>
      <c r="AE509" s="152"/>
      <c r="AF509" s="152"/>
      <c r="AG509" s="152" t="s">
        <v>137</v>
      </c>
      <c r="AH509" s="152"/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AU509" s="152"/>
      <c r="AV509" s="152"/>
      <c r="AW509" s="152"/>
      <c r="AX509" s="152"/>
      <c r="AY509" s="152"/>
      <c r="AZ509" s="152"/>
      <c r="BA509" s="152"/>
      <c r="BB509" s="152"/>
      <c r="BC509" s="152"/>
      <c r="BD509" s="152"/>
      <c r="BE509" s="152"/>
      <c r="BF509" s="152"/>
      <c r="BG509" s="152"/>
      <c r="BH509" s="152"/>
    </row>
    <row r="510" spans="1:60" outlineLevel="1" x14ac:dyDescent="0.2">
      <c r="A510" s="181">
        <v>65</v>
      </c>
      <c r="B510" s="182" t="s">
        <v>398</v>
      </c>
      <c r="C510" s="193" t="s">
        <v>399</v>
      </c>
      <c r="D510" s="183" t="s">
        <v>350</v>
      </c>
      <c r="E510" s="184">
        <v>780</v>
      </c>
      <c r="F510" s="185"/>
      <c r="G510" s="186">
        <f t="shared" si="0"/>
        <v>0</v>
      </c>
      <c r="H510" s="185"/>
      <c r="I510" s="186">
        <f t="shared" si="1"/>
        <v>0</v>
      </c>
      <c r="J510" s="185"/>
      <c r="K510" s="186">
        <f t="shared" si="2"/>
        <v>0</v>
      </c>
      <c r="L510" s="186">
        <v>21</v>
      </c>
      <c r="M510" s="186">
        <f t="shared" si="3"/>
        <v>0</v>
      </c>
      <c r="N510" s="186">
        <v>0</v>
      </c>
      <c r="O510" s="186">
        <f t="shared" si="4"/>
        <v>0</v>
      </c>
      <c r="P510" s="186">
        <v>0</v>
      </c>
      <c r="Q510" s="186">
        <f t="shared" si="5"/>
        <v>0</v>
      </c>
      <c r="R510" s="186"/>
      <c r="S510" s="186" t="s">
        <v>105</v>
      </c>
      <c r="T510" s="187" t="s">
        <v>105</v>
      </c>
      <c r="U510" s="161">
        <v>0</v>
      </c>
      <c r="V510" s="161">
        <f t="shared" si="6"/>
        <v>0</v>
      </c>
      <c r="W510" s="161"/>
      <c r="X510" s="161" t="s">
        <v>106</v>
      </c>
      <c r="Y510" s="152"/>
      <c r="Z510" s="152"/>
      <c r="AA510" s="152"/>
      <c r="AB510" s="152"/>
      <c r="AC510" s="152"/>
      <c r="AD510" s="152"/>
      <c r="AE510" s="152"/>
      <c r="AF510" s="152"/>
      <c r="AG510" s="152" t="s">
        <v>107</v>
      </c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AU510" s="152"/>
      <c r="AV510" s="152"/>
      <c r="AW510" s="152"/>
      <c r="AX510" s="152"/>
      <c r="AY510" s="152"/>
      <c r="AZ510" s="152"/>
      <c r="BA510" s="152"/>
      <c r="BB510" s="152"/>
      <c r="BC510" s="152"/>
      <c r="BD510" s="152"/>
      <c r="BE510" s="152"/>
      <c r="BF510" s="152"/>
      <c r="BG510" s="152"/>
      <c r="BH510" s="152"/>
    </row>
    <row r="511" spans="1:60" outlineLevel="1" x14ac:dyDescent="0.2">
      <c r="A511" s="181">
        <v>66</v>
      </c>
      <c r="B511" s="182" t="s">
        <v>400</v>
      </c>
      <c r="C511" s="193" t="s">
        <v>401</v>
      </c>
      <c r="D511" s="183" t="s">
        <v>350</v>
      </c>
      <c r="E511" s="184">
        <v>780</v>
      </c>
      <c r="F511" s="185"/>
      <c r="G511" s="186">
        <f t="shared" si="0"/>
        <v>0</v>
      </c>
      <c r="H511" s="185"/>
      <c r="I511" s="186">
        <f t="shared" si="1"/>
        <v>0</v>
      </c>
      <c r="J511" s="185"/>
      <c r="K511" s="186">
        <f t="shared" si="2"/>
        <v>0</v>
      </c>
      <c r="L511" s="186">
        <v>21</v>
      </c>
      <c r="M511" s="186">
        <f t="shared" si="3"/>
        <v>0</v>
      </c>
      <c r="N511" s="186">
        <v>0</v>
      </c>
      <c r="O511" s="186">
        <f t="shared" si="4"/>
        <v>0</v>
      </c>
      <c r="P511" s="186">
        <v>0</v>
      </c>
      <c r="Q511" s="186">
        <f t="shared" si="5"/>
        <v>0</v>
      </c>
      <c r="R511" s="186" t="s">
        <v>268</v>
      </c>
      <c r="S511" s="186" t="s">
        <v>105</v>
      </c>
      <c r="T511" s="187" t="s">
        <v>105</v>
      </c>
      <c r="U511" s="161">
        <v>3.1E-2</v>
      </c>
      <c r="V511" s="161">
        <f t="shared" si="6"/>
        <v>24.18</v>
      </c>
      <c r="W511" s="161"/>
      <c r="X511" s="161" t="s">
        <v>106</v>
      </c>
      <c r="Y511" s="152"/>
      <c r="Z511" s="152"/>
      <c r="AA511" s="152"/>
      <c r="AB511" s="152"/>
      <c r="AC511" s="152"/>
      <c r="AD511" s="152"/>
      <c r="AE511" s="152"/>
      <c r="AF511" s="152"/>
      <c r="AG511" s="152" t="s">
        <v>137</v>
      </c>
      <c r="AH511" s="152"/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AU511" s="152"/>
      <c r="AV511" s="152"/>
      <c r="AW511" s="152"/>
      <c r="AX511" s="152"/>
      <c r="AY511" s="152"/>
      <c r="AZ511" s="152"/>
      <c r="BA511" s="152"/>
      <c r="BB511" s="152"/>
      <c r="BC511" s="152"/>
      <c r="BD511" s="152"/>
      <c r="BE511" s="152"/>
      <c r="BF511" s="152"/>
      <c r="BG511" s="152"/>
      <c r="BH511" s="152"/>
    </row>
    <row r="512" spans="1:60" outlineLevel="1" x14ac:dyDescent="0.2">
      <c r="A512" s="181">
        <v>67</v>
      </c>
      <c r="B512" s="182" t="s">
        <v>402</v>
      </c>
      <c r="C512" s="193" t="s">
        <v>403</v>
      </c>
      <c r="D512" s="183" t="s">
        <v>404</v>
      </c>
      <c r="E512" s="184">
        <v>1</v>
      </c>
      <c r="F512" s="185"/>
      <c r="G512" s="186">
        <f t="shared" si="0"/>
        <v>0</v>
      </c>
      <c r="H512" s="185"/>
      <c r="I512" s="186">
        <f t="shared" si="1"/>
        <v>0</v>
      </c>
      <c r="J512" s="185"/>
      <c r="K512" s="186">
        <f t="shared" si="2"/>
        <v>0</v>
      </c>
      <c r="L512" s="186">
        <v>21</v>
      </c>
      <c r="M512" s="186">
        <f t="shared" si="3"/>
        <v>0</v>
      </c>
      <c r="N512" s="186">
        <v>0</v>
      </c>
      <c r="O512" s="186">
        <f t="shared" si="4"/>
        <v>0</v>
      </c>
      <c r="P512" s="186">
        <v>0</v>
      </c>
      <c r="Q512" s="186">
        <f t="shared" si="5"/>
        <v>0</v>
      </c>
      <c r="R512" s="186"/>
      <c r="S512" s="186" t="s">
        <v>405</v>
      </c>
      <c r="T512" s="187" t="s">
        <v>406</v>
      </c>
      <c r="U512" s="161">
        <v>0</v>
      </c>
      <c r="V512" s="161">
        <f t="shared" si="6"/>
        <v>0</v>
      </c>
      <c r="W512" s="161"/>
      <c r="X512" s="161" t="s">
        <v>106</v>
      </c>
      <c r="Y512" s="152"/>
      <c r="Z512" s="152"/>
      <c r="AA512" s="152"/>
      <c r="AB512" s="152"/>
      <c r="AC512" s="152"/>
      <c r="AD512" s="152"/>
      <c r="AE512" s="152"/>
      <c r="AF512" s="152"/>
      <c r="AG512" s="152" t="s">
        <v>137</v>
      </c>
      <c r="AH512" s="152"/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AU512" s="152"/>
      <c r="AV512" s="152"/>
      <c r="AW512" s="152"/>
      <c r="AX512" s="152"/>
      <c r="AY512" s="152"/>
      <c r="AZ512" s="152"/>
      <c r="BA512" s="152"/>
      <c r="BB512" s="152"/>
      <c r="BC512" s="152"/>
      <c r="BD512" s="152"/>
      <c r="BE512" s="152"/>
      <c r="BF512" s="152"/>
      <c r="BG512" s="152"/>
      <c r="BH512" s="152"/>
    </row>
    <row r="513" spans="1:60" outlineLevel="1" x14ac:dyDescent="0.2">
      <c r="A513" s="173">
        <v>68</v>
      </c>
      <c r="B513" s="174" t="s">
        <v>407</v>
      </c>
      <c r="C513" s="190" t="s">
        <v>408</v>
      </c>
      <c r="D513" s="175" t="s">
        <v>355</v>
      </c>
      <c r="E513" s="176">
        <v>39</v>
      </c>
      <c r="F513" s="177"/>
      <c r="G513" s="178">
        <f t="shared" si="0"/>
        <v>0</v>
      </c>
      <c r="H513" s="177"/>
      <c r="I513" s="178">
        <f t="shared" si="1"/>
        <v>0</v>
      </c>
      <c r="J513" s="177"/>
      <c r="K513" s="178">
        <f t="shared" si="2"/>
        <v>0</v>
      </c>
      <c r="L513" s="178">
        <v>21</v>
      </c>
      <c r="M513" s="178">
        <f t="shared" si="3"/>
        <v>0</v>
      </c>
      <c r="N513" s="178">
        <v>8.8999999999999995E-4</v>
      </c>
      <c r="O513" s="178">
        <f t="shared" si="4"/>
        <v>0.03</v>
      </c>
      <c r="P513" s="178">
        <v>0</v>
      </c>
      <c r="Q513" s="178">
        <f t="shared" si="5"/>
        <v>0</v>
      </c>
      <c r="R513" s="178" t="s">
        <v>409</v>
      </c>
      <c r="S513" s="178" t="s">
        <v>105</v>
      </c>
      <c r="T513" s="179" t="s">
        <v>105</v>
      </c>
      <c r="U513" s="161">
        <v>0</v>
      </c>
      <c r="V513" s="161">
        <f t="shared" si="6"/>
        <v>0</v>
      </c>
      <c r="W513" s="161"/>
      <c r="X513" s="161" t="s">
        <v>410</v>
      </c>
      <c r="Y513" s="152"/>
      <c r="Z513" s="152"/>
      <c r="AA513" s="152"/>
      <c r="AB513" s="152"/>
      <c r="AC513" s="152"/>
      <c r="AD513" s="152"/>
      <c r="AE513" s="152"/>
      <c r="AF513" s="152"/>
      <c r="AG513" s="152" t="s">
        <v>411</v>
      </c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AU513" s="152"/>
      <c r="AV513" s="152"/>
      <c r="AW513" s="152"/>
      <c r="AX513" s="152"/>
      <c r="AY513" s="152"/>
      <c r="AZ513" s="152"/>
      <c r="BA513" s="152"/>
      <c r="BB513" s="152"/>
      <c r="BC513" s="152"/>
      <c r="BD513" s="152"/>
      <c r="BE513" s="152"/>
      <c r="BF513" s="152"/>
      <c r="BG513" s="152"/>
      <c r="BH513" s="152"/>
    </row>
    <row r="514" spans="1:60" outlineLevel="1" x14ac:dyDescent="0.2">
      <c r="A514" s="159"/>
      <c r="B514" s="160"/>
      <c r="C514" s="191" t="s">
        <v>364</v>
      </c>
      <c r="D514" s="162"/>
      <c r="E514" s="163">
        <v>39</v>
      </c>
      <c r="F514" s="161"/>
      <c r="G514" s="161"/>
      <c r="H514" s="161"/>
      <c r="I514" s="161"/>
      <c r="J514" s="161"/>
      <c r="K514" s="161"/>
      <c r="L514" s="161"/>
      <c r="M514" s="161"/>
      <c r="N514" s="161"/>
      <c r="O514" s="161"/>
      <c r="P514" s="161"/>
      <c r="Q514" s="161"/>
      <c r="R514" s="161"/>
      <c r="S514" s="161"/>
      <c r="T514" s="161"/>
      <c r="U514" s="161"/>
      <c r="V514" s="161"/>
      <c r="W514" s="161"/>
      <c r="X514" s="161"/>
      <c r="Y514" s="152"/>
      <c r="Z514" s="152"/>
      <c r="AA514" s="152"/>
      <c r="AB514" s="152"/>
      <c r="AC514" s="152"/>
      <c r="AD514" s="152"/>
      <c r="AE514" s="152"/>
      <c r="AF514" s="152"/>
      <c r="AG514" s="152" t="s">
        <v>122</v>
      </c>
      <c r="AH514" s="152">
        <v>0</v>
      </c>
      <c r="AI514" s="152"/>
      <c r="AJ514" s="152"/>
      <c r="AK514" s="152"/>
      <c r="AL514" s="152"/>
      <c r="AM514" s="152"/>
      <c r="AN514" s="152"/>
      <c r="AO514" s="152"/>
      <c r="AP514" s="152"/>
      <c r="AQ514" s="152"/>
      <c r="AR514" s="152"/>
      <c r="AS514" s="152"/>
      <c r="AT514" s="152"/>
      <c r="AU514" s="152"/>
      <c r="AV514" s="152"/>
      <c r="AW514" s="152"/>
      <c r="AX514" s="152"/>
      <c r="AY514" s="152"/>
      <c r="AZ514" s="152"/>
      <c r="BA514" s="152"/>
      <c r="BB514" s="152"/>
      <c r="BC514" s="152"/>
      <c r="BD514" s="152"/>
      <c r="BE514" s="152"/>
      <c r="BF514" s="152"/>
      <c r="BG514" s="152"/>
      <c r="BH514" s="152"/>
    </row>
    <row r="515" spans="1:60" ht="22.5" outlineLevel="1" x14ac:dyDescent="0.2">
      <c r="A515" s="173">
        <v>69</v>
      </c>
      <c r="B515" s="174" t="s">
        <v>412</v>
      </c>
      <c r="C515" s="190" t="s">
        <v>413</v>
      </c>
      <c r="D515" s="175" t="s">
        <v>355</v>
      </c>
      <c r="E515" s="176">
        <v>39</v>
      </c>
      <c r="F515" s="177"/>
      <c r="G515" s="178">
        <f>ROUND(E515*F515,2)</f>
        <v>0</v>
      </c>
      <c r="H515" s="177"/>
      <c r="I515" s="178">
        <f>ROUND(E515*H515,2)</f>
        <v>0</v>
      </c>
      <c r="J515" s="177"/>
      <c r="K515" s="178">
        <f>ROUND(E515*J515,2)</f>
        <v>0</v>
      </c>
      <c r="L515" s="178">
        <v>21</v>
      </c>
      <c r="M515" s="178">
        <f>G515*(1+L515/100)</f>
        <v>0</v>
      </c>
      <c r="N515" s="178">
        <v>5.5E-2</v>
      </c>
      <c r="O515" s="178">
        <f>ROUND(E515*N515,2)</f>
        <v>2.15</v>
      </c>
      <c r="P515" s="178">
        <v>0</v>
      </c>
      <c r="Q515" s="178">
        <f>ROUND(E515*P515,2)</f>
        <v>0</v>
      </c>
      <c r="R515" s="178" t="s">
        <v>409</v>
      </c>
      <c r="S515" s="178" t="s">
        <v>105</v>
      </c>
      <c r="T515" s="179" t="s">
        <v>105</v>
      </c>
      <c r="U515" s="161">
        <v>0</v>
      </c>
      <c r="V515" s="161">
        <f>ROUND(E515*U515,2)</f>
        <v>0</v>
      </c>
      <c r="W515" s="161"/>
      <c r="X515" s="161" t="s">
        <v>410</v>
      </c>
      <c r="Y515" s="152"/>
      <c r="Z515" s="152"/>
      <c r="AA515" s="152"/>
      <c r="AB515" s="152"/>
      <c r="AC515" s="152"/>
      <c r="AD515" s="152"/>
      <c r="AE515" s="152"/>
      <c r="AF515" s="152"/>
      <c r="AG515" s="152" t="s">
        <v>411</v>
      </c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AU515" s="152"/>
      <c r="AV515" s="152"/>
      <c r="AW515" s="152"/>
      <c r="AX515" s="152"/>
      <c r="AY515" s="152"/>
      <c r="AZ515" s="152"/>
      <c r="BA515" s="152"/>
      <c r="BB515" s="152"/>
      <c r="BC515" s="152"/>
      <c r="BD515" s="152"/>
      <c r="BE515" s="152"/>
      <c r="BF515" s="152"/>
      <c r="BG515" s="152"/>
      <c r="BH515" s="152"/>
    </row>
    <row r="516" spans="1:60" outlineLevel="1" x14ac:dyDescent="0.2">
      <c r="A516" s="159"/>
      <c r="B516" s="160"/>
      <c r="C516" s="191" t="s">
        <v>364</v>
      </c>
      <c r="D516" s="162"/>
      <c r="E516" s="163">
        <v>39</v>
      </c>
      <c r="F516" s="161"/>
      <c r="G516" s="161"/>
      <c r="H516" s="161"/>
      <c r="I516" s="161"/>
      <c r="J516" s="161"/>
      <c r="K516" s="161"/>
      <c r="L516" s="161"/>
      <c r="M516" s="161"/>
      <c r="N516" s="161"/>
      <c r="O516" s="161"/>
      <c r="P516" s="161"/>
      <c r="Q516" s="161"/>
      <c r="R516" s="161"/>
      <c r="S516" s="161"/>
      <c r="T516" s="161"/>
      <c r="U516" s="161"/>
      <c r="V516" s="161"/>
      <c r="W516" s="161"/>
      <c r="X516" s="161"/>
      <c r="Y516" s="152"/>
      <c r="Z516" s="152"/>
      <c r="AA516" s="152"/>
      <c r="AB516" s="152"/>
      <c r="AC516" s="152"/>
      <c r="AD516" s="152"/>
      <c r="AE516" s="152"/>
      <c r="AF516" s="152"/>
      <c r="AG516" s="152" t="s">
        <v>122</v>
      </c>
      <c r="AH516" s="152">
        <v>0</v>
      </c>
      <c r="AI516" s="152"/>
      <c r="AJ516" s="152"/>
      <c r="AK516" s="152"/>
      <c r="AL516" s="152"/>
      <c r="AM516" s="152"/>
      <c r="AN516" s="152"/>
      <c r="AO516" s="152"/>
      <c r="AP516" s="152"/>
      <c r="AQ516" s="152"/>
      <c r="AR516" s="152"/>
      <c r="AS516" s="152"/>
      <c r="AT516" s="152"/>
      <c r="AU516" s="152"/>
      <c r="AV516" s="152"/>
      <c r="AW516" s="152"/>
      <c r="AX516" s="152"/>
      <c r="AY516" s="152"/>
      <c r="AZ516" s="152"/>
      <c r="BA516" s="152"/>
      <c r="BB516" s="152"/>
      <c r="BC516" s="152"/>
      <c r="BD516" s="152"/>
      <c r="BE516" s="152"/>
      <c r="BF516" s="152"/>
      <c r="BG516" s="152"/>
      <c r="BH516" s="152"/>
    </row>
    <row r="517" spans="1:60" outlineLevel="1" x14ac:dyDescent="0.2">
      <c r="A517" s="173">
        <v>70</v>
      </c>
      <c r="B517" s="174" t="s">
        <v>414</v>
      </c>
      <c r="C517" s="190" t="s">
        <v>415</v>
      </c>
      <c r="D517" s="175" t="s">
        <v>404</v>
      </c>
      <c r="E517" s="176">
        <v>50</v>
      </c>
      <c r="F517" s="177"/>
      <c r="G517" s="178">
        <f>ROUND(E517*F517,2)</f>
        <v>0</v>
      </c>
      <c r="H517" s="177"/>
      <c r="I517" s="178">
        <f>ROUND(E517*H517,2)</f>
        <v>0</v>
      </c>
      <c r="J517" s="177"/>
      <c r="K517" s="178">
        <f>ROUND(E517*J517,2)</f>
        <v>0</v>
      </c>
      <c r="L517" s="178">
        <v>21</v>
      </c>
      <c r="M517" s="178">
        <f>G517*(1+L517/100)</f>
        <v>0</v>
      </c>
      <c r="N517" s="178">
        <v>0</v>
      </c>
      <c r="O517" s="178">
        <f>ROUND(E517*N517,2)</f>
        <v>0</v>
      </c>
      <c r="P517" s="178">
        <v>0</v>
      </c>
      <c r="Q517" s="178">
        <f>ROUND(E517*P517,2)</f>
        <v>0</v>
      </c>
      <c r="R517" s="178"/>
      <c r="S517" s="178" t="s">
        <v>405</v>
      </c>
      <c r="T517" s="179" t="s">
        <v>406</v>
      </c>
      <c r="U517" s="161">
        <v>0</v>
      </c>
      <c r="V517" s="161">
        <f>ROUND(E517*U517,2)</f>
        <v>0</v>
      </c>
      <c r="W517" s="161"/>
      <c r="X517" s="161" t="s">
        <v>106</v>
      </c>
      <c r="Y517" s="152"/>
      <c r="Z517" s="152"/>
      <c r="AA517" s="152"/>
      <c r="AB517" s="152"/>
      <c r="AC517" s="152"/>
      <c r="AD517" s="152"/>
      <c r="AE517" s="152"/>
      <c r="AF517" s="152"/>
      <c r="AG517" s="152" t="s">
        <v>107</v>
      </c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AU517" s="152"/>
      <c r="AV517" s="152"/>
      <c r="AW517" s="152"/>
      <c r="AX517" s="152"/>
      <c r="AY517" s="152"/>
      <c r="AZ517" s="152"/>
      <c r="BA517" s="152"/>
      <c r="BB517" s="152"/>
      <c r="BC517" s="152"/>
      <c r="BD517" s="152"/>
      <c r="BE517" s="152"/>
      <c r="BF517" s="152"/>
      <c r="BG517" s="152"/>
      <c r="BH517" s="152"/>
    </row>
    <row r="518" spans="1:60" outlineLevel="1" x14ac:dyDescent="0.2">
      <c r="A518" s="159"/>
      <c r="B518" s="160"/>
      <c r="C518" s="191" t="s">
        <v>416</v>
      </c>
      <c r="D518" s="162"/>
      <c r="E518" s="163">
        <v>50</v>
      </c>
      <c r="F518" s="161"/>
      <c r="G518" s="161"/>
      <c r="H518" s="161"/>
      <c r="I518" s="161"/>
      <c r="J518" s="161"/>
      <c r="K518" s="161"/>
      <c r="L518" s="161"/>
      <c r="M518" s="161"/>
      <c r="N518" s="161"/>
      <c r="O518" s="161"/>
      <c r="P518" s="161"/>
      <c r="Q518" s="161"/>
      <c r="R518" s="161"/>
      <c r="S518" s="161"/>
      <c r="T518" s="161"/>
      <c r="U518" s="161"/>
      <c r="V518" s="161"/>
      <c r="W518" s="161"/>
      <c r="X518" s="161"/>
      <c r="Y518" s="152"/>
      <c r="Z518" s="152"/>
      <c r="AA518" s="152"/>
      <c r="AB518" s="152"/>
      <c r="AC518" s="152"/>
      <c r="AD518" s="152"/>
      <c r="AE518" s="152"/>
      <c r="AF518" s="152"/>
      <c r="AG518" s="152" t="s">
        <v>122</v>
      </c>
      <c r="AH518" s="152">
        <v>0</v>
      </c>
      <c r="AI518" s="152"/>
      <c r="AJ518" s="152"/>
      <c r="AK518" s="152"/>
      <c r="AL518" s="152"/>
      <c r="AM518" s="152"/>
      <c r="AN518" s="152"/>
      <c r="AO518" s="152"/>
      <c r="AP518" s="152"/>
      <c r="AQ518" s="152"/>
      <c r="AR518" s="152"/>
      <c r="AS518" s="152"/>
      <c r="AT518" s="152"/>
      <c r="AU518" s="152"/>
      <c r="AV518" s="152"/>
      <c r="AW518" s="152"/>
      <c r="AX518" s="152"/>
      <c r="AY518" s="152"/>
      <c r="AZ518" s="152"/>
      <c r="BA518" s="152"/>
      <c r="BB518" s="152"/>
      <c r="BC518" s="152"/>
      <c r="BD518" s="152"/>
      <c r="BE518" s="152"/>
      <c r="BF518" s="152"/>
      <c r="BG518" s="152"/>
      <c r="BH518" s="152"/>
    </row>
    <row r="519" spans="1:60" outlineLevel="1" x14ac:dyDescent="0.2">
      <c r="A519" s="173">
        <v>71</v>
      </c>
      <c r="B519" s="174" t="s">
        <v>417</v>
      </c>
      <c r="C519" s="190" t="s">
        <v>418</v>
      </c>
      <c r="D519" s="175" t="s">
        <v>355</v>
      </c>
      <c r="E519" s="176">
        <v>22</v>
      </c>
      <c r="F519" s="177"/>
      <c r="G519" s="178">
        <f>ROUND(E519*F519,2)</f>
        <v>0</v>
      </c>
      <c r="H519" s="177"/>
      <c r="I519" s="178">
        <f>ROUND(E519*H519,2)</f>
        <v>0</v>
      </c>
      <c r="J519" s="177"/>
      <c r="K519" s="178">
        <f>ROUND(E519*J519,2)</f>
        <v>0</v>
      </c>
      <c r="L519" s="178">
        <v>21</v>
      </c>
      <c r="M519" s="178">
        <f>G519*(1+L519/100)</f>
        <v>0</v>
      </c>
      <c r="N519" s="178">
        <v>4.8000000000000001E-2</v>
      </c>
      <c r="O519" s="178">
        <f>ROUND(E519*N519,2)</f>
        <v>1.06</v>
      </c>
      <c r="P519" s="178">
        <v>0</v>
      </c>
      <c r="Q519" s="178">
        <f>ROUND(E519*P519,2)</f>
        <v>0</v>
      </c>
      <c r="R519" s="178" t="s">
        <v>409</v>
      </c>
      <c r="S519" s="178" t="s">
        <v>105</v>
      </c>
      <c r="T519" s="179" t="s">
        <v>105</v>
      </c>
      <c r="U519" s="161">
        <v>0</v>
      </c>
      <c r="V519" s="161">
        <f>ROUND(E519*U519,2)</f>
        <v>0</v>
      </c>
      <c r="W519" s="161"/>
      <c r="X519" s="161" t="s">
        <v>410</v>
      </c>
      <c r="Y519" s="152"/>
      <c r="Z519" s="152"/>
      <c r="AA519" s="152"/>
      <c r="AB519" s="152"/>
      <c r="AC519" s="152"/>
      <c r="AD519" s="152"/>
      <c r="AE519" s="152"/>
      <c r="AF519" s="152"/>
      <c r="AG519" s="152" t="s">
        <v>411</v>
      </c>
      <c r="AH519" s="152"/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AU519" s="152"/>
      <c r="AV519" s="152"/>
      <c r="AW519" s="152"/>
      <c r="AX519" s="152"/>
      <c r="AY519" s="152"/>
      <c r="AZ519" s="152"/>
      <c r="BA519" s="152"/>
      <c r="BB519" s="152"/>
      <c r="BC519" s="152"/>
      <c r="BD519" s="152"/>
      <c r="BE519" s="152"/>
      <c r="BF519" s="152"/>
      <c r="BG519" s="152"/>
      <c r="BH519" s="152"/>
    </row>
    <row r="520" spans="1:60" outlineLevel="1" x14ac:dyDescent="0.2">
      <c r="A520" s="159"/>
      <c r="B520" s="160"/>
      <c r="C520" s="191" t="s">
        <v>419</v>
      </c>
      <c r="D520" s="162"/>
      <c r="E520" s="163">
        <v>22</v>
      </c>
      <c r="F520" s="161"/>
      <c r="G520" s="161"/>
      <c r="H520" s="161"/>
      <c r="I520" s="161"/>
      <c r="J520" s="161"/>
      <c r="K520" s="161"/>
      <c r="L520" s="161"/>
      <c r="M520" s="161"/>
      <c r="N520" s="161"/>
      <c r="O520" s="161"/>
      <c r="P520" s="161"/>
      <c r="Q520" s="161"/>
      <c r="R520" s="161"/>
      <c r="S520" s="161"/>
      <c r="T520" s="161"/>
      <c r="U520" s="161"/>
      <c r="V520" s="161"/>
      <c r="W520" s="161"/>
      <c r="X520" s="161"/>
      <c r="Y520" s="152"/>
      <c r="Z520" s="152"/>
      <c r="AA520" s="152"/>
      <c r="AB520" s="152"/>
      <c r="AC520" s="152"/>
      <c r="AD520" s="152"/>
      <c r="AE520" s="152"/>
      <c r="AF520" s="152"/>
      <c r="AG520" s="152" t="s">
        <v>122</v>
      </c>
      <c r="AH520" s="152">
        <v>0</v>
      </c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AU520" s="152"/>
      <c r="AV520" s="152"/>
      <c r="AW520" s="152"/>
      <c r="AX520" s="152"/>
      <c r="AY520" s="152"/>
      <c r="AZ520" s="152"/>
      <c r="BA520" s="152"/>
      <c r="BB520" s="152"/>
      <c r="BC520" s="152"/>
      <c r="BD520" s="152"/>
      <c r="BE520" s="152"/>
      <c r="BF520" s="152"/>
      <c r="BG520" s="152"/>
      <c r="BH520" s="152"/>
    </row>
    <row r="521" spans="1:60" outlineLevel="1" x14ac:dyDescent="0.2">
      <c r="A521" s="173">
        <v>72</v>
      </c>
      <c r="B521" s="174" t="s">
        <v>420</v>
      </c>
      <c r="C521" s="190" t="s">
        <v>421</v>
      </c>
      <c r="D521" s="175" t="s">
        <v>355</v>
      </c>
      <c r="E521" s="176">
        <v>39</v>
      </c>
      <c r="F521" s="177"/>
      <c r="G521" s="178">
        <f>ROUND(E521*F521,2)</f>
        <v>0</v>
      </c>
      <c r="H521" s="177"/>
      <c r="I521" s="178">
        <f>ROUND(E521*H521,2)</f>
        <v>0</v>
      </c>
      <c r="J521" s="177"/>
      <c r="K521" s="178">
        <f>ROUND(E521*J521,2)</f>
        <v>0</v>
      </c>
      <c r="L521" s="178">
        <v>21</v>
      </c>
      <c r="M521" s="178">
        <f>G521*(1+L521/100)</f>
        <v>0</v>
      </c>
      <c r="N521" s="178">
        <v>1.175E-2</v>
      </c>
      <c r="O521" s="178">
        <f>ROUND(E521*N521,2)</f>
        <v>0.46</v>
      </c>
      <c r="P521" s="178">
        <v>0</v>
      </c>
      <c r="Q521" s="178">
        <f>ROUND(E521*P521,2)</f>
        <v>0</v>
      </c>
      <c r="R521" s="178" t="s">
        <v>409</v>
      </c>
      <c r="S521" s="178" t="s">
        <v>105</v>
      </c>
      <c r="T521" s="179" t="s">
        <v>105</v>
      </c>
      <c r="U521" s="161">
        <v>0</v>
      </c>
      <c r="V521" s="161">
        <f>ROUND(E521*U521,2)</f>
        <v>0</v>
      </c>
      <c r="W521" s="161"/>
      <c r="X521" s="161" t="s">
        <v>410</v>
      </c>
      <c r="Y521" s="152"/>
      <c r="Z521" s="152"/>
      <c r="AA521" s="152"/>
      <c r="AB521" s="152"/>
      <c r="AC521" s="152"/>
      <c r="AD521" s="152"/>
      <c r="AE521" s="152"/>
      <c r="AF521" s="152"/>
      <c r="AG521" s="152" t="s">
        <v>411</v>
      </c>
      <c r="AH521" s="152"/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AU521" s="152"/>
      <c r="AV521" s="152"/>
      <c r="AW521" s="152"/>
      <c r="AX521" s="152"/>
      <c r="AY521" s="152"/>
      <c r="AZ521" s="152"/>
      <c r="BA521" s="152"/>
      <c r="BB521" s="152"/>
      <c r="BC521" s="152"/>
      <c r="BD521" s="152"/>
      <c r="BE521" s="152"/>
      <c r="BF521" s="152"/>
      <c r="BG521" s="152"/>
      <c r="BH521" s="152"/>
    </row>
    <row r="522" spans="1:60" outlineLevel="1" x14ac:dyDescent="0.2">
      <c r="A522" s="159"/>
      <c r="B522" s="160"/>
      <c r="C522" s="191" t="s">
        <v>364</v>
      </c>
      <c r="D522" s="162"/>
      <c r="E522" s="163">
        <v>39</v>
      </c>
      <c r="F522" s="161"/>
      <c r="G522" s="161"/>
      <c r="H522" s="161"/>
      <c r="I522" s="161"/>
      <c r="J522" s="161"/>
      <c r="K522" s="161"/>
      <c r="L522" s="161"/>
      <c r="M522" s="161"/>
      <c r="N522" s="161"/>
      <c r="O522" s="161"/>
      <c r="P522" s="161"/>
      <c r="Q522" s="161"/>
      <c r="R522" s="161"/>
      <c r="S522" s="161"/>
      <c r="T522" s="161"/>
      <c r="U522" s="161"/>
      <c r="V522" s="161"/>
      <c r="W522" s="161"/>
      <c r="X522" s="161"/>
      <c r="Y522" s="152"/>
      <c r="Z522" s="152"/>
      <c r="AA522" s="152"/>
      <c r="AB522" s="152"/>
      <c r="AC522" s="152"/>
      <c r="AD522" s="152"/>
      <c r="AE522" s="152"/>
      <c r="AF522" s="152"/>
      <c r="AG522" s="152" t="s">
        <v>122</v>
      </c>
      <c r="AH522" s="152">
        <v>0</v>
      </c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AU522" s="152"/>
      <c r="AV522" s="152"/>
      <c r="AW522" s="152"/>
      <c r="AX522" s="152"/>
      <c r="AY522" s="152"/>
      <c r="AZ522" s="152"/>
      <c r="BA522" s="152"/>
      <c r="BB522" s="152"/>
      <c r="BC522" s="152"/>
      <c r="BD522" s="152"/>
      <c r="BE522" s="152"/>
      <c r="BF522" s="152"/>
      <c r="BG522" s="152"/>
      <c r="BH522" s="152"/>
    </row>
    <row r="523" spans="1:60" ht="22.5" outlineLevel="1" x14ac:dyDescent="0.2">
      <c r="A523" s="181">
        <v>73</v>
      </c>
      <c r="B523" s="182" t="s">
        <v>422</v>
      </c>
      <c r="C523" s="193" t="s">
        <v>423</v>
      </c>
      <c r="D523" s="183" t="s">
        <v>355</v>
      </c>
      <c r="E523" s="184">
        <v>39</v>
      </c>
      <c r="F523" s="185"/>
      <c r="G523" s="186">
        <f>ROUND(E523*F523,2)</f>
        <v>0</v>
      </c>
      <c r="H523" s="185"/>
      <c r="I523" s="186">
        <f>ROUND(E523*H523,2)</f>
        <v>0</v>
      </c>
      <c r="J523" s="185"/>
      <c r="K523" s="186">
        <f>ROUND(E523*J523,2)</f>
        <v>0</v>
      </c>
      <c r="L523" s="186">
        <v>21</v>
      </c>
      <c r="M523" s="186">
        <f>G523*(1+L523/100)</f>
        <v>0</v>
      </c>
      <c r="N523" s="186">
        <v>6.1999999999999998E-3</v>
      </c>
      <c r="O523" s="186">
        <f>ROUND(E523*N523,2)</f>
        <v>0.24</v>
      </c>
      <c r="P523" s="186">
        <v>0</v>
      </c>
      <c r="Q523" s="186">
        <f>ROUND(E523*P523,2)</f>
        <v>0</v>
      </c>
      <c r="R523" s="186" t="s">
        <v>409</v>
      </c>
      <c r="S523" s="186" t="s">
        <v>105</v>
      </c>
      <c r="T523" s="187" t="s">
        <v>105</v>
      </c>
      <c r="U523" s="161">
        <v>0</v>
      </c>
      <c r="V523" s="161">
        <f>ROUND(E523*U523,2)</f>
        <v>0</v>
      </c>
      <c r="W523" s="161"/>
      <c r="X523" s="161" t="s">
        <v>410</v>
      </c>
      <c r="Y523" s="152"/>
      <c r="Z523" s="152"/>
      <c r="AA523" s="152"/>
      <c r="AB523" s="152"/>
      <c r="AC523" s="152"/>
      <c r="AD523" s="152"/>
      <c r="AE523" s="152"/>
      <c r="AF523" s="152"/>
      <c r="AG523" s="152" t="s">
        <v>424</v>
      </c>
      <c r="AH523" s="152"/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AU523" s="152"/>
      <c r="AV523" s="152"/>
      <c r="AW523" s="152"/>
      <c r="AX523" s="152"/>
      <c r="AY523" s="152"/>
      <c r="AZ523" s="152"/>
      <c r="BA523" s="152"/>
      <c r="BB523" s="152"/>
      <c r="BC523" s="152"/>
      <c r="BD523" s="152"/>
      <c r="BE523" s="152"/>
      <c r="BF523" s="152"/>
      <c r="BG523" s="152"/>
      <c r="BH523" s="152"/>
    </row>
    <row r="524" spans="1:60" ht="22.5" outlineLevel="1" x14ac:dyDescent="0.2">
      <c r="A524" s="173">
        <v>74</v>
      </c>
      <c r="B524" s="174" t="s">
        <v>425</v>
      </c>
      <c r="C524" s="190" t="s">
        <v>426</v>
      </c>
      <c r="D524" s="175" t="s">
        <v>355</v>
      </c>
      <c r="E524" s="176">
        <v>39</v>
      </c>
      <c r="F524" s="177"/>
      <c r="G524" s="178">
        <f>ROUND(E524*F524,2)</f>
        <v>0</v>
      </c>
      <c r="H524" s="177"/>
      <c r="I524" s="178">
        <f>ROUND(E524*H524,2)</f>
        <v>0</v>
      </c>
      <c r="J524" s="177"/>
      <c r="K524" s="178">
        <f>ROUND(E524*J524,2)</f>
        <v>0</v>
      </c>
      <c r="L524" s="178">
        <v>21</v>
      </c>
      <c r="M524" s="178">
        <f>G524*(1+L524/100)</f>
        <v>0</v>
      </c>
      <c r="N524" s="178">
        <v>5.5E-2</v>
      </c>
      <c r="O524" s="178">
        <f>ROUND(E524*N524,2)</f>
        <v>2.15</v>
      </c>
      <c r="P524" s="178">
        <v>0</v>
      </c>
      <c r="Q524" s="178">
        <f>ROUND(E524*P524,2)</f>
        <v>0</v>
      </c>
      <c r="R524" s="178" t="s">
        <v>409</v>
      </c>
      <c r="S524" s="178" t="s">
        <v>105</v>
      </c>
      <c r="T524" s="179" t="s">
        <v>105</v>
      </c>
      <c r="U524" s="161">
        <v>0</v>
      </c>
      <c r="V524" s="161">
        <f>ROUND(E524*U524,2)</f>
        <v>0</v>
      </c>
      <c r="W524" s="161"/>
      <c r="X524" s="161" t="s">
        <v>410</v>
      </c>
      <c r="Y524" s="152"/>
      <c r="Z524" s="152"/>
      <c r="AA524" s="152"/>
      <c r="AB524" s="152"/>
      <c r="AC524" s="152"/>
      <c r="AD524" s="152"/>
      <c r="AE524" s="152"/>
      <c r="AF524" s="152"/>
      <c r="AG524" s="152" t="s">
        <v>411</v>
      </c>
      <c r="AH524" s="152"/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AU524" s="152"/>
      <c r="AV524" s="152"/>
      <c r="AW524" s="152"/>
      <c r="AX524" s="152"/>
      <c r="AY524" s="152"/>
      <c r="AZ524" s="152"/>
      <c r="BA524" s="152"/>
      <c r="BB524" s="152"/>
      <c r="BC524" s="152"/>
      <c r="BD524" s="152"/>
      <c r="BE524" s="152"/>
      <c r="BF524" s="152"/>
      <c r="BG524" s="152"/>
      <c r="BH524" s="152"/>
    </row>
    <row r="525" spans="1:60" outlineLevel="1" x14ac:dyDescent="0.2">
      <c r="A525" s="159"/>
      <c r="B525" s="160"/>
      <c r="C525" s="191" t="s">
        <v>364</v>
      </c>
      <c r="D525" s="162"/>
      <c r="E525" s="163">
        <v>39</v>
      </c>
      <c r="F525" s="161"/>
      <c r="G525" s="161"/>
      <c r="H525" s="161"/>
      <c r="I525" s="161"/>
      <c r="J525" s="161"/>
      <c r="K525" s="161"/>
      <c r="L525" s="161"/>
      <c r="M525" s="161"/>
      <c r="N525" s="161"/>
      <c r="O525" s="161"/>
      <c r="P525" s="161"/>
      <c r="Q525" s="161"/>
      <c r="R525" s="161"/>
      <c r="S525" s="161"/>
      <c r="T525" s="161"/>
      <c r="U525" s="161"/>
      <c r="V525" s="161"/>
      <c r="W525" s="161"/>
      <c r="X525" s="161"/>
      <c r="Y525" s="152"/>
      <c r="Z525" s="152"/>
      <c r="AA525" s="152"/>
      <c r="AB525" s="152"/>
      <c r="AC525" s="152"/>
      <c r="AD525" s="152"/>
      <c r="AE525" s="152"/>
      <c r="AF525" s="152"/>
      <c r="AG525" s="152" t="s">
        <v>122</v>
      </c>
      <c r="AH525" s="152">
        <v>0</v>
      </c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AU525" s="152"/>
      <c r="AV525" s="152"/>
      <c r="AW525" s="152"/>
      <c r="AX525" s="152"/>
      <c r="AY525" s="152"/>
      <c r="AZ525" s="152"/>
      <c r="BA525" s="152"/>
      <c r="BB525" s="152"/>
      <c r="BC525" s="152"/>
      <c r="BD525" s="152"/>
      <c r="BE525" s="152"/>
      <c r="BF525" s="152"/>
      <c r="BG525" s="152"/>
      <c r="BH525" s="152"/>
    </row>
    <row r="526" spans="1:60" ht="22.5" outlineLevel="1" x14ac:dyDescent="0.2">
      <c r="A526" s="173">
        <v>75</v>
      </c>
      <c r="B526" s="174" t="s">
        <v>427</v>
      </c>
      <c r="C526" s="190" t="s">
        <v>651</v>
      </c>
      <c r="D526" s="175" t="s">
        <v>355</v>
      </c>
      <c r="E526" s="176">
        <v>28</v>
      </c>
      <c r="F526" s="177"/>
      <c r="G526" s="178">
        <f>ROUND(E526*F526,2)</f>
        <v>0</v>
      </c>
      <c r="H526" s="177"/>
      <c r="I526" s="178">
        <f>ROUND(E526*H526,2)</f>
        <v>0</v>
      </c>
      <c r="J526" s="177"/>
      <c r="K526" s="178">
        <f>ROUND(E526*J526,2)</f>
        <v>0</v>
      </c>
      <c r="L526" s="178">
        <v>21</v>
      </c>
      <c r="M526" s="178">
        <f>G526*(1+L526/100)</f>
        <v>0</v>
      </c>
      <c r="N526" s="178">
        <v>0.158</v>
      </c>
      <c r="O526" s="178">
        <f>ROUND(E526*N526,2)</f>
        <v>4.42</v>
      </c>
      <c r="P526" s="178">
        <v>0</v>
      </c>
      <c r="Q526" s="178">
        <f>ROUND(E526*P526,2)</f>
        <v>0</v>
      </c>
      <c r="R526" s="178" t="s">
        <v>409</v>
      </c>
      <c r="S526" s="178" t="s">
        <v>105</v>
      </c>
      <c r="T526" s="179" t="s">
        <v>406</v>
      </c>
      <c r="U526" s="161">
        <v>0</v>
      </c>
      <c r="V526" s="161">
        <f>ROUND(E526*U526,2)</f>
        <v>0</v>
      </c>
      <c r="W526" s="161"/>
      <c r="X526" s="161" t="s">
        <v>410</v>
      </c>
      <c r="Y526" s="152"/>
      <c r="Z526" s="152"/>
      <c r="AA526" s="152"/>
      <c r="AB526" s="152"/>
      <c r="AC526" s="152"/>
      <c r="AD526" s="152"/>
      <c r="AE526" s="152"/>
      <c r="AF526" s="152"/>
      <c r="AG526" s="152" t="s">
        <v>424</v>
      </c>
      <c r="AH526" s="152"/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AU526" s="152"/>
      <c r="AV526" s="152"/>
      <c r="AW526" s="152"/>
      <c r="AX526" s="152"/>
      <c r="AY526" s="152"/>
      <c r="AZ526" s="152"/>
      <c r="BA526" s="152"/>
      <c r="BB526" s="152"/>
      <c r="BC526" s="152"/>
      <c r="BD526" s="152"/>
      <c r="BE526" s="152"/>
      <c r="BF526" s="152"/>
      <c r="BG526" s="152"/>
      <c r="BH526" s="152"/>
    </row>
    <row r="527" spans="1:60" outlineLevel="1" x14ac:dyDescent="0.2">
      <c r="A527" s="159"/>
      <c r="B527" s="160"/>
      <c r="C527" s="191" t="s">
        <v>428</v>
      </c>
      <c r="D527" s="162"/>
      <c r="E527" s="163">
        <v>28</v>
      </c>
      <c r="F527" s="161"/>
      <c r="G527" s="161"/>
      <c r="H527" s="161"/>
      <c r="I527" s="161"/>
      <c r="J527" s="161"/>
      <c r="K527" s="161"/>
      <c r="L527" s="161"/>
      <c r="M527" s="161"/>
      <c r="N527" s="161"/>
      <c r="O527" s="161"/>
      <c r="P527" s="161"/>
      <c r="Q527" s="161"/>
      <c r="R527" s="161"/>
      <c r="S527" s="161"/>
      <c r="T527" s="161"/>
      <c r="U527" s="161"/>
      <c r="V527" s="161"/>
      <c r="W527" s="161"/>
      <c r="X527" s="161"/>
      <c r="Y527" s="152"/>
      <c r="Z527" s="152"/>
      <c r="AA527" s="152"/>
      <c r="AB527" s="152"/>
      <c r="AC527" s="152"/>
      <c r="AD527" s="152"/>
      <c r="AE527" s="152"/>
      <c r="AF527" s="152"/>
      <c r="AG527" s="152" t="s">
        <v>122</v>
      </c>
      <c r="AH527" s="152">
        <v>0</v>
      </c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AU527" s="152"/>
      <c r="AV527" s="152"/>
      <c r="AW527" s="152"/>
      <c r="AX527" s="152"/>
      <c r="AY527" s="152"/>
      <c r="AZ527" s="152"/>
      <c r="BA527" s="152"/>
      <c r="BB527" s="152"/>
      <c r="BC527" s="152"/>
      <c r="BD527" s="152"/>
      <c r="BE527" s="152"/>
      <c r="BF527" s="152"/>
      <c r="BG527" s="152"/>
      <c r="BH527" s="152"/>
    </row>
    <row r="528" spans="1:60" ht="22.5" outlineLevel="1" x14ac:dyDescent="0.2">
      <c r="A528" s="173">
        <v>76</v>
      </c>
      <c r="B528" s="174" t="s">
        <v>429</v>
      </c>
      <c r="C528" s="190" t="s">
        <v>430</v>
      </c>
      <c r="D528" s="175" t="s">
        <v>355</v>
      </c>
      <c r="E528" s="176">
        <v>5</v>
      </c>
      <c r="F528" s="177"/>
      <c r="G528" s="178">
        <f>ROUND(E528*F528,2)</f>
        <v>0</v>
      </c>
      <c r="H528" s="177"/>
      <c r="I528" s="178">
        <f>ROUND(E528*H528,2)</f>
        <v>0</v>
      </c>
      <c r="J528" s="177"/>
      <c r="K528" s="178">
        <f>ROUND(E528*J528,2)</f>
        <v>0</v>
      </c>
      <c r="L528" s="178">
        <v>21</v>
      </c>
      <c r="M528" s="178">
        <f>G528*(1+L528/100)</f>
        <v>0</v>
      </c>
      <c r="N528" s="178">
        <v>1.6140000000000001</v>
      </c>
      <c r="O528" s="178">
        <f>ROUND(E528*N528,2)</f>
        <v>8.07</v>
      </c>
      <c r="P528" s="178">
        <v>0</v>
      </c>
      <c r="Q528" s="178">
        <f>ROUND(E528*P528,2)</f>
        <v>0</v>
      </c>
      <c r="R528" s="178" t="s">
        <v>409</v>
      </c>
      <c r="S528" s="178" t="s">
        <v>105</v>
      </c>
      <c r="T528" s="179" t="s">
        <v>406</v>
      </c>
      <c r="U528" s="161">
        <v>0</v>
      </c>
      <c r="V528" s="161">
        <f>ROUND(E528*U528,2)</f>
        <v>0</v>
      </c>
      <c r="W528" s="161"/>
      <c r="X528" s="161" t="s">
        <v>410</v>
      </c>
      <c r="Y528" s="152"/>
      <c r="Z528" s="152"/>
      <c r="AA528" s="152"/>
      <c r="AB528" s="152"/>
      <c r="AC528" s="152"/>
      <c r="AD528" s="152"/>
      <c r="AE528" s="152"/>
      <c r="AF528" s="152"/>
      <c r="AG528" s="152" t="s">
        <v>411</v>
      </c>
      <c r="AH528" s="152"/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AU528" s="152"/>
      <c r="AV528" s="152"/>
      <c r="AW528" s="152"/>
      <c r="AX528" s="152"/>
      <c r="AY528" s="152"/>
      <c r="AZ528" s="152"/>
      <c r="BA528" s="152"/>
      <c r="BB528" s="152"/>
      <c r="BC528" s="152"/>
      <c r="BD528" s="152"/>
      <c r="BE528" s="152"/>
      <c r="BF528" s="152"/>
      <c r="BG528" s="152"/>
      <c r="BH528" s="152"/>
    </row>
    <row r="529" spans="1:60" outlineLevel="1" x14ac:dyDescent="0.2">
      <c r="A529" s="159"/>
      <c r="B529" s="160"/>
      <c r="C529" s="191" t="s">
        <v>431</v>
      </c>
      <c r="D529" s="162"/>
      <c r="E529" s="163">
        <v>5</v>
      </c>
      <c r="F529" s="161"/>
      <c r="G529" s="161"/>
      <c r="H529" s="161"/>
      <c r="I529" s="161"/>
      <c r="J529" s="161"/>
      <c r="K529" s="161"/>
      <c r="L529" s="161"/>
      <c r="M529" s="161"/>
      <c r="N529" s="161"/>
      <c r="O529" s="161"/>
      <c r="P529" s="161"/>
      <c r="Q529" s="161"/>
      <c r="R529" s="161"/>
      <c r="S529" s="161"/>
      <c r="T529" s="161"/>
      <c r="U529" s="161"/>
      <c r="V529" s="161"/>
      <c r="W529" s="161"/>
      <c r="X529" s="161"/>
      <c r="Y529" s="152"/>
      <c r="Z529" s="152"/>
      <c r="AA529" s="152"/>
      <c r="AB529" s="152"/>
      <c r="AC529" s="152"/>
      <c r="AD529" s="152"/>
      <c r="AE529" s="152"/>
      <c r="AF529" s="152"/>
      <c r="AG529" s="152" t="s">
        <v>122</v>
      </c>
      <c r="AH529" s="152">
        <v>0</v>
      </c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AU529" s="152"/>
      <c r="AV529" s="152"/>
      <c r="AW529" s="152"/>
      <c r="AX529" s="152"/>
      <c r="AY529" s="152"/>
      <c r="AZ529" s="152"/>
      <c r="BA529" s="152"/>
      <c r="BB529" s="152"/>
      <c r="BC529" s="152"/>
      <c r="BD529" s="152"/>
      <c r="BE529" s="152"/>
      <c r="BF529" s="152"/>
      <c r="BG529" s="152"/>
      <c r="BH529" s="152"/>
    </row>
    <row r="530" spans="1:60" ht="22.5" outlineLevel="1" x14ac:dyDescent="0.2">
      <c r="A530" s="173">
        <v>77</v>
      </c>
      <c r="B530" s="174" t="s">
        <v>432</v>
      </c>
      <c r="C530" s="190" t="s">
        <v>433</v>
      </c>
      <c r="D530" s="175" t="s">
        <v>355</v>
      </c>
      <c r="E530" s="176">
        <v>19</v>
      </c>
      <c r="F530" s="177"/>
      <c r="G530" s="178">
        <f>ROUND(E530*F530,2)</f>
        <v>0</v>
      </c>
      <c r="H530" s="177"/>
      <c r="I530" s="178">
        <f>ROUND(E530*H530,2)</f>
        <v>0</v>
      </c>
      <c r="J530" s="177"/>
      <c r="K530" s="178">
        <f>ROUND(E530*J530,2)</f>
        <v>0</v>
      </c>
      <c r="L530" s="178">
        <v>21</v>
      </c>
      <c r="M530" s="178">
        <f>G530*(1+L530/100)</f>
        <v>0</v>
      </c>
      <c r="N530" s="178">
        <v>1.6140000000000001</v>
      </c>
      <c r="O530" s="178">
        <f>ROUND(E530*N530,2)</f>
        <v>30.67</v>
      </c>
      <c r="P530" s="178">
        <v>0</v>
      </c>
      <c r="Q530" s="178">
        <f>ROUND(E530*P530,2)</f>
        <v>0</v>
      </c>
      <c r="R530" s="178"/>
      <c r="S530" s="178" t="s">
        <v>405</v>
      </c>
      <c r="T530" s="179" t="s">
        <v>406</v>
      </c>
      <c r="U530" s="161">
        <v>0</v>
      </c>
      <c r="V530" s="161">
        <f>ROUND(E530*U530,2)</f>
        <v>0</v>
      </c>
      <c r="W530" s="161"/>
      <c r="X530" s="161" t="s">
        <v>410</v>
      </c>
      <c r="Y530" s="152"/>
      <c r="Z530" s="152"/>
      <c r="AA530" s="152"/>
      <c r="AB530" s="152"/>
      <c r="AC530" s="152"/>
      <c r="AD530" s="152"/>
      <c r="AE530" s="152"/>
      <c r="AF530" s="152"/>
      <c r="AG530" s="152" t="s">
        <v>411</v>
      </c>
      <c r="AH530" s="152"/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AU530" s="152"/>
      <c r="AV530" s="152"/>
      <c r="AW530" s="152"/>
      <c r="AX530" s="152"/>
      <c r="AY530" s="152"/>
      <c r="AZ530" s="152"/>
      <c r="BA530" s="152"/>
      <c r="BB530" s="152"/>
      <c r="BC530" s="152"/>
      <c r="BD530" s="152"/>
      <c r="BE530" s="152"/>
      <c r="BF530" s="152"/>
      <c r="BG530" s="152"/>
      <c r="BH530" s="152"/>
    </row>
    <row r="531" spans="1:60" outlineLevel="1" x14ac:dyDescent="0.2">
      <c r="A531" s="159"/>
      <c r="B531" s="160"/>
      <c r="C531" s="191" t="s">
        <v>434</v>
      </c>
      <c r="D531" s="162"/>
      <c r="E531" s="163">
        <v>19</v>
      </c>
      <c r="F531" s="161"/>
      <c r="G531" s="161"/>
      <c r="H531" s="161"/>
      <c r="I531" s="161"/>
      <c r="J531" s="161"/>
      <c r="K531" s="161"/>
      <c r="L531" s="161"/>
      <c r="M531" s="161"/>
      <c r="N531" s="161"/>
      <c r="O531" s="161"/>
      <c r="P531" s="161"/>
      <c r="Q531" s="161"/>
      <c r="R531" s="161"/>
      <c r="S531" s="161"/>
      <c r="T531" s="161"/>
      <c r="U531" s="161"/>
      <c r="V531" s="161"/>
      <c r="W531" s="161"/>
      <c r="X531" s="161"/>
      <c r="Y531" s="152"/>
      <c r="Z531" s="152"/>
      <c r="AA531" s="152"/>
      <c r="AB531" s="152"/>
      <c r="AC531" s="152"/>
      <c r="AD531" s="152"/>
      <c r="AE531" s="152"/>
      <c r="AF531" s="152"/>
      <c r="AG531" s="152" t="s">
        <v>122</v>
      </c>
      <c r="AH531" s="152">
        <v>0</v>
      </c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AU531" s="152"/>
      <c r="AV531" s="152"/>
      <c r="AW531" s="152"/>
      <c r="AX531" s="152"/>
      <c r="AY531" s="152"/>
      <c r="AZ531" s="152"/>
      <c r="BA531" s="152"/>
      <c r="BB531" s="152"/>
      <c r="BC531" s="152"/>
      <c r="BD531" s="152"/>
      <c r="BE531" s="152"/>
      <c r="BF531" s="152"/>
      <c r="BG531" s="152"/>
      <c r="BH531" s="152"/>
    </row>
    <row r="532" spans="1:60" ht="22.5" outlineLevel="1" x14ac:dyDescent="0.2">
      <c r="A532" s="173">
        <v>78</v>
      </c>
      <c r="B532" s="174" t="s">
        <v>435</v>
      </c>
      <c r="C532" s="190" t="s">
        <v>436</v>
      </c>
      <c r="D532" s="175" t="s">
        <v>355</v>
      </c>
      <c r="E532" s="176">
        <v>4</v>
      </c>
      <c r="F532" s="177"/>
      <c r="G532" s="178">
        <f>ROUND(E532*F532,2)</f>
        <v>0</v>
      </c>
      <c r="H532" s="177"/>
      <c r="I532" s="178">
        <f>ROUND(E532*H532,2)</f>
        <v>0</v>
      </c>
      <c r="J532" s="177"/>
      <c r="K532" s="178">
        <f>ROUND(E532*J532,2)</f>
        <v>0</v>
      </c>
      <c r="L532" s="178">
        <v>21</v>
      </c>
      <c r="M532" s="178">
        <f>G532*(1+L532/100)</f>
        <v>0</v>
      </c>
      <c r="N532" s="178">
        <v>1.6140000000000001</v>
      </c>
      <c r="O532" s="178">
        <f>ROUND(E532*N532,2)</f>
        <v>6.46</v>
      </c>
      <c r="P532" s="178">
        <v>0</v>
      </c>
      <c r="Q532" s="178">
        <f>ROUND(E532*P532,2)</f>
        <v>0</v>
      </c>
      <c r="R532" s="178"/>
      <c r="S532" s="178" t="s">
        <v>405</v>
      </c>
      <c r="T532" s="179" t="s">
        <v>406</v>
      </c>
      <c r="U532" s="161">
        <v>0</v>
      </c>
      <c r="V532" s="161">
        <f>ROUND(E532*U532,2)</f>
        <v>0</v>
      </c>
      <c r="W532" s="161"/>
      <c r="X532" s="161" t="s">
        <v>410</v>
      </c>
      <c r="Y532" s="152"/>
      <c r="Z532" s="152"/>
      <c r="AA532" s="152"/>
      <c r="AB532" s="152"/>
      <c r="AC532" s="152"/>
      <c r="AD532" s="152"/>
      <c r="AE532" s="152"/>
      <c r="AF532" s="152"/>
      <c r="AG532" s="152" t="s">
        <v>411</v>
      </c>
      <c r="AH532" s="152"/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AU532" s="152"/>
      <c r="AV532" s="152"/>
      <c r="AW532" s="152"/>
      <c r="AX532" s="152"/>
      <c r="AY532" s="152"/>
      <c r="AZ532" s="152"/>
      <c r="BA532" s="152"/>
      <c r="BB532" s="152"/>
      <c r="BC532" s="152"/>
      <c r="BD532" s="152"/>
      <c r="BE532" s="152"/>
      <c r="BF532" s="152"/>
      <c r="BG532" s="152"/>
      <c r="BH532" s="152"/>
    </row>
    <row r="533" spans="1:60" outlineLevel="1" x14ac:dyDescent="0.2">
      <c r="A533" s="159"/>
      <c r="B533" s="160"/>
      <c r="C533" s="191" t="s">
        <v>63</v>
      </c>
      <c r="D533" s="162"/>
      <c r="E533" s="163">
        <v>4</v>
      </c>
      <c r="F533" s="161"/>
      <c r="G533" s="161"/>
      <c r="H533" s="161"/>
      <c r="I533" s="161"/>
      <c r="J533" s="161"/>
      <c r="K533" s="161"/>
      <c r="L533" s="161"/>
      <c r="M533" s="161"/>
      <c r="N533" s="161"/>
      <c r="O533" s="161"/>
      <c r="P533" s="161"/>
      <c r="Q533" s="161"/>
      <c r="R533" s="161"/>
      <c r="S533" s="161"/>
      <c r="T533" s="161"/>
      <c r="U533" s="161"/>
      <c r="V533" s="161"/>
      <c r="W533" s="161"/>
      <c r="X533" s="161"/>
      <c r="Y533" s="152"/>
      <c r="Z533" s="152"/>
      <c r="AA533" s="152"/>
      <c r="AB533" s="152"/>
      <c r="AC533" s="152"/>
      <c r="AD533" s="152"/>
      <c r="AE533" s="152"/>
      <c r="AF533" s="152"/>
      <c r="AG533" s="152" t="s">
        <v>122</v>
      </c>
      <c r="AH533" s="152">
        <v>0</v>
      </c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AU533" s="152"/>
      <c r="AV533" s="152"/>
      <c r="AW533" s="152"/>
      <c r="AX533" s="152"/>
      <c r="AY533" s="152"/>
      <c r="AZ533" s="152"/>
      <c r="BA533" s="152"/>
      <c r="BB533" s="152"/>
      <c r="BC533" s="152"/>
      <c r="BD533" s="152"/>
      <c r="BE533" s="152"/>
      <c r="BF533" s="152"/>
      <c r="BG533" s="152"/>
      <c r="BH533" s="152"/>
    </row>
    <row r="534" spans="1:60" outlineLevel="1" x14ac:dyDescent="0.2">
      <c r="A534" s="181">
        <v>79</v>
      </c>
      <c r="B534" s="182" t="s">
        <v>437</v>
      </c>
      <c r="C534" s="193" t="s">
        <v>438</v>
      </c>
      <c r="D534" s="183" t="s">
        <v>355</v>
      </c>
      <c r="E534" s="184">
        <v>15</v>
      </c>
      <c r="F534" s="185"/>
      <c r="G534" s="186">
        <f>ROUND(E534*F534,2)</f>
        <v>0</v>
      </c>
      <c r="H534" s="185"/>
      <c r="I534" s="186">
        <f>ROUND(E534*H534,2)</f>
        <v>0</v>
      </c>
      <c r="J534" s="185"/>
      <c r="K534" s="186">
        <f>ROUND(E534*J534,2)</f>
        <v>0</v>
      </c>
      <c r="L534" s="186">
        <v>21</v>
      </c>
      <c r="M534" s="186">
        <f>G534*(1+L534/100)</f>
        <v>0</v>
      </c>
      <c r="N534" s="186">
        <v>0.185</v>
      </c>
      <c r="O534" s="186">
        <f>ROUND(E534*N534,2)</f>
        <v>2.78</v>
      </c>
      <c r="P534" s="186">
        <v>0</v>
      </c>
      <c r="Q534" s="186">
        <f>ROUND(E534*P534,2)</f>
        <v>0</v>
      </c>
      <c r="R534" s="186" t="s">
        <v>409</v>
      </c>
      <c r="S534" s="186" t="s">
        <v>105</v>
      </c>
      <c r="T534" s="187" t="s">
        <v>105</v>
      </c>
      <c r="U534" s="161">
        <v>0</v>
      </c>
      <c r="V534" s="161">
        <f>ROUND(E534*U534,2)</f>
        <v>0</v>
      </c>
      <c r="W534" s="161"/>
      <c r="X534" s="161" t="s">
        <v>410</v>
      </c>
      <c r="Y534" s="152"/>
      <c r="Z534" s="152"/>
      <c r="AA534" s="152"/>
      <c r="AB534" s="152"/>
      <c r="AC534" s="152"/>
      <c r="AD534" s="152"/>
      <c r="AE534" s="152"/>
      <c r="AF534" s="152"/>
      <c r="AG534" s="152" t="s">
        <v>424</v>
      </c>
      <c r="AH534" s="152"/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AU534" s="152"/>
      <c r="AV534" s="152"/>
      <c r="AW534" s="152"/>
      <c r="AX534" s="152"/>
      <c r="AY534" s="152"/>
      <c r="AZ534" s="152"/>
      <c r="BA534" s="152"/>
      <c r="BB534" s="152"/>
      <c r="BC534" s="152"/>
      <c r="BD534" s="152"/>
      <c r="BE534" s="152"/>
      <c r="BF534" s="152"/>
      <c r="BG534" s="152"/>
      <c r="BH534" s="152"/>
    </row>
    <row r="535" spans="1:60" outlineLevel="1" x14ac:dyDescent="0.2">
      <c r="A535" s="181">
        <v>80</v>
      </c>
      <c r="B535" s="182" t="s">
        <v>439</v>
      </c>
      <c r="C535" s="193" t="s">
        <v>440</v>
      </c>
      <c r="D535" s="183" t="s">
        <v>355</v>
      </c>
      <c r="E535" s="184">
        <v>11</v>
      </c>
      <c r="F535" s="185"/>
      <c r="G535" s="186">
        <f>ROUND(E535*F535,2)</f>
        <v>0</v>
      </c>
      <c r="H535" s="185"/>
      <c r="I535" s="186">
        <f>ROUND(E535*H535,2)</f>
        <v>0</v>
      </c>
      <c r="J535" s="185"/>
      <c r="K535" s="186">
        <f>ROUND(E535*J535,2)</f>
        <v>0</v>
      </c>
      <c r="L535" s="186">
        <v>21</v>
      </c>
      <c r="M535" s="186">
        <f>G535*(1+L535/100)</f>
        <v>0</v>
      </c>
      <c r="N535" s="186">
        <v>0.37</v>
      </c>
      <c r="O535" s="186">
        <f>ROUND(E535*N535,2)</f>
        <v>4.07</v>
      </c>
      <c r="P535" s="186">
        <v>0</v>
      </c>
      <c r="Q535" s="186">
        <f>ROUND(E535*P535,2)</f>
        <v>0</v>
      </c>
      <c r="R535" s="186" t="s">
        <v>409</v>
      </c>
      <c r="S535" s="186" t="s">
        <v>105</v>
      </c>
      <c r="T535" s="187" t="s">
        <v>105</v>
      </c>
      <c r="U535" s="161">
        <v>0</v>
      </c>
      <c r="V535" s="161">
        <f>ROUND(E535*U535,2)</f>
        <v>0</v>
      </c>
      <c r="W535" s="161"/>
      <c r="X535" s="161" t="s">
        <v>410</v>
      </c>
      <c r="Y535" s="152"/>
      <c r="Z535" s="152"/>
      <c r="AA535" s="152"/>
      <c r="AB535" s="152"/>
      <c r="AC535" s="152"/>
      <c r="AD535" s="152"/>
      <c r="AE535" s="152"/>
      <c r="AF535" s="152"/>
      <c r="AG535" s="152" t="s">
        <v>424</v>
      </c>
      <c r="AH535" s="152"/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AU535" s="152"/>
      <c r="AV535" s="152"/>
      <c r="AW535" s="152"/>
      <c r="AX535" s="152"/>
      <c r="AY535" s="152"/>
      <c r="AZ535" s="152"/>
      <c r="BA535" s="152"/>
      <c r="BB535" s="152"/>
      <c r="BC535" s="152"/>
      <c r="BD535" s="152"/>
      <c r="BE535" s="152"/>
      <c r="BF535" s="152"/>
      <c r="BG535" s="152"/>
      <c r="BH535" s="152"/>
    </row>
    <row r="536" spans="1:60" ht="22.5" outlineLevel="1" x14ac:dyDescent="0.2">
      <c r="A536" s="181">
        <v>81</v>
      </c>
      <c r="B536" s="182" t="s">
        <v>441</v>
      </c>
      <c r="C536" s="193" t="s">
        <v>442</v>
      </c>
      <c r="D536" s="183" t="s">
        <v>355</v>
      </c>
      <c r="E536" s="184">
        <v>32</v>
      </c>
      <c r="F536" s="185"/>
      <c r="G536" s="186">
        <f>ROUND(E536*F536,2)</f>
        <v>0</v>
      </c>
      <c r="H536" s="185"/>
      <c r="I536" s="186">
        <f>ROUND(E536*H536,2)</f>
        <v>0</v>
      </c>
      <c r="J536" s="185"/>
      <c r="K536" s="186">
        <f>ROUND(E536*J536,2)</f>
        <v>0</v>
      </c>
      <c r="L536" s="186">
        <v>21</v>
      </c>
      <c r="M536" s="186">
        <f>G536*(1+L536/100)</f>
        <v>0</v>
      </c>
      <c r="N536" s="186">
        <v>0.74</v>
      </c>
      <c r="O536" s="186">
        <f>ROUND(E536*N536,2)</f>
        <v>23.68</v>
      </c>
      <c r="P536" s="186">
        <v>0</v>
      </c>
      <c r="Q536" s="186">
        <f>ROUND(E536*P536,2)</f>
        <v>0</v>
      </c>
      <c r="R536" s="186" t="s">
        <v>409</v>
      </c>
      <c r="S536" s="186" t="s">
        <v>105</v>
      </c>
      <c r="T536" s="187" t="s">
        <v>105</v>
      </c>
      <c r="U536" s="161">
        <v>0</v>
      </c>
      <c r="V536" s="161">
        <f>ROUND(E536*U536,2)</f>
        <v>0</v>
      </c>
      <c r="W536" s="161"/>
      <c r="X536" s="161" t="s">
        <v>410</v>
      </c>
      <c r="Y536" s="152"/>
      <c r="Z536" s="152"/>
      <c r="AA536" s="152"/>
      <c r="AB536" s="152"/>
      <c r="AC536" s="152"/>
      <c r="AD536" s="152"/>
      <c r="AE536" s="152"/>
      <c r="AF536" s="152"/>
      <c r="AG536" s="152" t="s">
        <v>424</v>
      </c>
      <c r="AH536" s="152"/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AU536" s="152"/>
      <c r="AV536" s="152"/>
      <c r="AW536" s="152"/>
      <c r="AX536" s="152"/>
      <c r="AY536" s="152"/>
      <c r="AZ536" s="152"/>
      <c r="BA536" s="152"/>
      <c r="BB536" s="152"/>
      <c r="BC536" s="152"/>
      <c r="BD536" s="152"/>
      <c r="BE536" s="152"/>
      <c r="BF536" s="152"/>
      <c r="BG536" s="152"/>
      <c r="BH536" s="152"/>
    </row>
    <row r="537" spans="1:60" ht="22.5" outlineLevel="1" x14ac:dyDescent="0.2">
      <c r="A537" s="173">
        <v>82</v>
      </c>
      <c r="B537" s="174" t="s">
        <v>443</v>
      </c>
      <c r="C537" s="190" t="s">
        <v>444</v>
      </c>
      <c r="D537" s="175" t="s">
        <v>355</v>
      </c>
      <c r="E537" s="176">
        <v>28</v>
      </c>
      <c r="F537" s="177"/>
      <c r="G537" s="178">
        <f>ROUND(E537*F537,2)</f>
        <v>0</v>
      </c>
      <c r="H537" s="177"/>
      <c r="I537" s="178">
        <f>ROUND(E537*H537,2)</f>
        <v>0</v>
      </c>
      <c r="J537" s="177"/>
      <c r="K537" s="178">
        <f>ROUND(E537*J537,2)</f>
        <v>0</v>
      </c>
      <c r="L537" s="178">
        <v>21</v>
      </c>
      <c r="M537" s="178">
        <f>G537*(1+L537/100)</f>
        <v>0</v>
      </c>
      <c r="N537" s="178">
        <v>0.61</v>
      </c>
      <c r="O537" s="178">
        <f>ROUND(E537*N537,2)</f>
        <v>17.079999999999998</v>
      </c>
      <c r="P537" s="178">
        <v>0</v>
      </c>
      <c r="Q537" s="178">
        <f>ROUND(E537*P537,2)</f>
        <v>0</v>
      </c>
      <c r="R537" s="178" t="s">
        <v>409</v>
      </c>
      <c r="S537" s="178" t="s">
        <v>105</v>
      </c>
      <c r="T537" s="179" t="s">
        <v>105</v>
      </c>
      <c r="U537" s="161">
        <v>0</v>
      </c>
      <c r="V537" s="161">
        <f>ROUND(E537*U537,2)</f>
        <v>0</v>
      </c>
      <c r="W537" s="161"/>
      <c r="X537" s="161" t="s">
        <v>410</v>
      </c>
      <c r="Y537" s="152"/>
      <c r="Z537" s="152"/>
      <c r="AA537" s="152"/>
      <c r="AB537" s="152"/>
      <c r="AC537" s="152"/>
      <c r="AD537" s="152"/>
      <c r="AE537" s="152"/>
      <c r="AF537" s="152"/>
      <c r="AG537" s="152" t="s">
        <v>424</v>
      </c>
      <c r="AH537" s="152"/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AU537" s="152"/>
      <c r="AV537" s="152"/>
      <c r="AW537" s="152"/>
      <c r="AX537" s="152"/>
      <c r="AY537" s="152"/>
      <c r="AZ537" s="152"/>
      <c r="BA537" s="152"/>
      <c r="BB537" s="152"/>
      <c r="BC537" s="152"/>
      <c r="BD537" s="152"/>
      <c r="BE537" s="152"/>
      <c r="BF537" s="152"/>
      <c r="BG537" s="152"/>
      <c r="BH537" s="152"/>
    </row>
    <row r="538" spans="1:60" outlineLevel="1" x14ac:dyDescent="0.2">
      <c r="A538" s="159"/>
      <c r="B538" s="160"/>
      <c r="C538" s="191" t="s">
        <v>428</v>
      </c>
      <c r="D538" s="162"/>
      <c r="E538" s="163">
        <v>28</v>
      </c>
      <c r="F538" s="161"/>
      <c r="G538" s="161"/>
      <c r="H538" s="161"/>
      <c r="I538" s="161"/>
      <c r="J538" s="161"/>
      <c r="K538" s="161"/>
      <c r="L538" s="161"/>
      <c r="M538" s="161"/>
      <c r="N538" s="161"/>
      <c r="O538" s="161"/>
      <c r="P538" s="161"/>
      <c r="Q538" s="161"/>
      <c r="R538" s="161"/>
      <c r="S538" s="161"/>
      <c r="T538" s="161"/>
      <c r="U538" s="161"/>
      <c r="V538" s="161"/>
      <c r="W538" s="161"/>
      <c r="X538" s="161"/>
      <c r="Y538" s="152"/>
      <c r="Z538" s="152"/>
      <c r="AA538" s="152"/>
      <c r="AB538" s="152"/>
      <c r="AC538" s="152"/>
      <c r="AD538" s="152"/>
      <c r="AE538" s="152"/>
      <c r="AF538" s="152"/>
      <c r="AG538" s="152" t="s">
        <v>122</v>
      </c>
      <c r="AH538" s="152">
        <v>0</v>
      </c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AU538" s="152"/>
      <c r="AV538" s="152"/>
      <c r="AW538" s="152"/>
      <c r="AX538" s="152"/>
      <c r="AY538" s="152"/>
      <c r="AZ538" s="152"/>
      <c r="BA538" s="152"/>
      <c r="BB538" s="152"/>
      <c r="BC538" s="152"/>
      <c r="BD538" s="152"/>
      <c r="BE538" s="152"/>
      <c r="BF538" s="152"/>
      <c r="BG538" s="152"/>
      <c r="BH538" s="152"/>
    </row>
    <row r="539" spans="1:60" outlineLevel="1" x14ac:dyDescent="0.2">
      <c r="A539" s="181">
        <v>83</v>
      </c>
      <c r="B539" s="182" t="s">
        <v>445</v>
      </c>
      <c r="C539" s="193" t="s">
        <v>446</v>
      </c>
      <c r="D539" s="183" t="s">
        <v>355</v>
      </c>
      <c r="E539" s="184">
        <v>1</v>
      </c>
      <c r="F539" s="185"/>
      <c r="G539" s="186">
        <f t="shared" ref="G539:G544" si="7">ROUND(E539*F539,2)</f>
        <v>0</v>
      </c>
      <c r="H539" s="185"/>
      <c r="I539" s="186">
        <f t="shared" ref="I539:I544" si="8">ROUND(E539*H539,2)</f>
        <v>0</v>
      </c>
      <c r="J539" s="185"/>
      <c r="K539" s="186">
        <f t="shared" ref="K539:K544" si="9">ROUND(E539*J539,2)</f>
        <v>0</v>
      </c>
      <c r="L539" s="186">
        <v>21</v>
      </c>
      <c r="M539" s="186">
        <f t="shared" ref="M539:M544" si="10">G539*(1+L539/100)</f>
        <v>0</v>
      </c>
      <c r="N539" s="186">
        <v>2.4E-2</v>
      </c>
      <c r="O539" s="186">
        <f t="shared" ref="O539:O544" si="11">ROUND(E539*N539,2)</f>
        <v>0.02</v>
      </c>
      <c r="P539" s="186">
        <v>0</v>
      </c>
      <c r="Q539" s="186">
        <f t="shared" ref="Q539:Q544" si="12">ROUND(E539*P539,2)</f>
        <v>0</v>
      </c>
      <c r="R539" s="186" t="s">
        <v>409</v>
      </c>
      <c r="S539" s="186" t="s">
        <v>105</v>
      </c>
      <c r="T539" s="187" t="s">
        <v>105</v>
      </c>
      <c r="U539" s="161">
        <v>0</v>
      </c>
      <c r="V539" s="161">
        <f t="shared" ref="V539:V544" si="13">ROUND(E539*U539,2)</f>
        <v>0</v>
      </c>
      <c r="W539" s="161"/>
      <c r="X539" s="161" t="s">
        <v>410</v>
      </c>
      <c r="Y539" s="152"/>
      <c r="Z539" s="152"/>
      <c r="AA539" s="152"/>
      <c r="AB539" s="152"/>
      <c r="AC539" s="152"/>
      <c r="AD539" s="152"/>
      <c r="AE539" s="152"/>
      <c r="AF539" s="152"/>
      <c r="AG539" s="152" t="s">
        <v>424</v>
      </c>
      <c r="AH539" s="152"/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AU539" s="152"/>
      <c r="AV539" s="152"/>
      <c r="AW539" s="152"/>
      <c r="AX539" s="152"/>
      <c r="AY539" s="152"/>
      <c r="AZ539" s="152"/>
      <c r="BA539" s="152"/>
      <c r="BB539" s="152"/>
      <c r="BC539" s="152"/>
      <c r="BD539" s="152"/>
      <c r="BE539" s="152"/>
      <c r="BF539" s="152"/>
      <c r="BG539" s="152"/>
      <c r="BH539" s="152"/>
    </row>
    <row r="540" spans="1:60" outlineLevel="1" x14ac:dyDescent="0.2">
      <c r="A540" s="181">
        <v>84</v>
      </c>
      <c r="B540" s="182" t="s">
        <v>447</v>
      </c>
      <c r="C540" s="193" t="s">
        <v>448</v>
      </c>
      <c r="D540" s="183" t="s">
        <v>355</v>
      </c>
      <c r="E540" s="184">
        <v>7</v>
      </c>
      <c r="F540" s="185"/>
      <c r="G540" s="186">
        <f t="shared" si="7"/>
        <v>0</v>
      </c>
      <c r="H540" s="185"/>
      <c r="I540" s="186">
        <f t="shared" si="8"/>
        <v>0</v>
      </c>
      <c r="J540" s="185"/>
      <c r="K540" s="186">
        <f t="shared" si="9"/>
        <v>0</v>
      </c>
      <c r="L540" s="186">
        <v>21</v>
      </c>
      <c r="M540" s="186">
        <f t="shared" si="10"/>
        <v>0</v>
      </c>
      <c r="N540" s="186">
        <v>3.9E-2</v>
      </c>
      <c r="O540" s="186">
        <f t="shared" si="11"/>
        <v>0.27</v>
      </c>
      <c r="P540" s="186">
        <v>0</v>
      </c>
      <c r="Q540" s="186">
        <f t="shared" si="12"/>
        <v>0</v>
      </c>
      <c r="R540" s="186" t="s">
        <v>409</v>
      </c>
      <c r="S540" s="186" t="s">
        <v>105</v>
      </c>
      <c r="T540" s="187" t="s">
        <v>105</v>
      </c>
      <c r="U540" s="161">
        <v>0</v>
      </c>
      <c r="V540" s="161">
        <f t="shared" si="13"/>
        <v>0</v>
      </c>
      <c r="W540" s="161"/>
      <c r="X540" s="161" t="s">
        <v>410</v>
      </c>
      <c r="Y540" s="152"/>
      <c r="Z540" s="152"/>
      <c r="AA540" s="152"/>
      <c r="AB540" s="152"/>
      <c r="AC540" s="152"/>
      <c r="AD540" s="152"/>
      <c r="AE540" s="152"/>
      <c r="AF540" s="152"/>
      <c r="AG540" s="152" t="s">
        <v>424</v>
      </c>
      <c r="AH540" s="152"/>
      <c r="AI540" s="152"/>
      <c r="AJ540" s="152"/>
      <c r="AK540" s="152"/>
      <c r="AL540" s="152"/>
      <c r="AM540" s="152"/>
      <c r="AN540" s="152"/>
      <c r="AO540" s="152"/>
      <c r="AP540" s="152"/>
      <c r="AQ540" s="152"/>
      <c r="AR540" s="152"/>
      <c r="AS540" s="152"/>
      <c r="AT540" s="152"/>
      <c r="AU540" s="152"/>
      <c r="AV540" s="152"/>
      <c r="AW540" s="152"/>
      <c r="AX540" s="152"/>
      <c r="AY540" s="152"/>
      <c r="AZ540" s="152"/>
      <c r="BA540" s="152"/>
      <c r="BB540" s="152"/>
      <c r="BC540" s="152"/>
      <c r="BD540" s="152"/>
      <c r="BE540" s="152"/>
      <c r="BF540" s="152"/>
      <c r="BG540" s="152"/>
      <c r="BH540" s="152"/>
    </row>
    <row r="541" spans="1:60" outlineLevel="1" x14ac:dyDescent="0.2">
      <c r="A541" s="181">
        <v>85</v>
      </c>
      <c r="B541" s="182" t="s">
        <v>449</v>
      </c>
      <c r="C541" s="193" t="s">
        <v>450</v>
      </c>
      <c r="D541" s="183" t="s">
        <v>355</v>
      </c>
      <c r="E541" s="184">
        <v>4</v>
      </c>
      <c r="F541" s="185"/>
      <c r="G541" s="186">
        <f t="shared" si="7"/>
        <v>0</v>
      </c>
      <c r="H541" s="185"/>
      <c r="I541" s="186">
        <f t="shared" si="8"/>
        <v>0</v>
      </c>
      <c r="J541" s="185"/>
      <c r="K541" s="186">
        <f t="shared" si="9"/>
        <v>0</v>
      </c>
      <c r="L541" s="186">
        <v>21</v>
      </c>
      <c r="M541" s="186">
        <f t="shared" si="10"/>
        <v>0</v>
      </c>
      <c r="N541" s="186">
        <v>5.0999999999999997E-2</v>
      </c>
      <c r="O541" s="186">
        <f t="shared" si="11"/>
        <v>0.2</v>
      </c>
      <c r="P541" s="186">
        <v>0</v>
      </c>
      <c r="Q541" s="186">
        <f t="shared" si="12"/>
        <v>0</v>
      </c>
      <c r="R541" s="186" t="s">
        <v>409</v>
      </c>
      <c r="S541" s="186" t="s">
        <v>105</v>
      </c>
      <c r="T541" s="187" t="s">
        <v>105</v>
      </c>
      <c r="U541" s="161">
        <v>0</v>
      </c>
      <c r="V541" s="161">
        <f t="shared" si="13"/>
        <v>0</v>
      </c>
      <c r="W541" s="161"/>
      <c r="X541" s="161" t="s">
        <v>410</v>
      </c>
      <c r="Y541" s="152"/>
      <c r="Z541" s="152"/>
      <c r="AA541" s="152"/>
      <c r="AB541" s="152"/>
      <c r="AC541" s="152"/>
      <c r="AD541" s="152"/>
      <c r="AE541" s="152"/>
      <c r="AF541" s="152"/>
      <c r="AG541" s="152" t="s">
        <v>424</v>
      </c>
      <c r="AH541" s="152"/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AU541" s="152"/>
      <c r="AV541" s="152"/>
      <c r="AW541" s="152"/>
      <c r="AX541" s="152"/>
      <c r="AY541" s="152"/>
      <c r="AZ541" s="152"/>
      <c r="BA541" s="152"/>
      <c r="BB541" s="152"/>
      <c r="BC541" s="152"/>
      <c r="BD541" s="152"/>
      <c r="BE541" s="152"/>
      <c r="BF541" s="152"/>
      <c r="BG541" s="152"/>
      <c r="BH541" s="152"/>
    </row>
    <row r="542" spans="1:60" outlineLevel="1" x14ac:dyDescent="0.2">
      <c r="A542" s="181">
        <v>86</v>
      </c>
      <c r="B542" s="182" t="s">
        <v>451</v>
      </c>
      <c r="C542" s="193" t="s">
        <v>452</v>
      </c>
      <c r="D542" s="183" t="s">
        <v>355</v>
      </c>
      <c r="E542" s="184">
        <v>17</v>
      </c>
      <c r="F542" s="185"/>
      <c r="G542" s="186">
        <f t="shared" si="7"/>
        <v>0</v>
      </c>
      <c r="H542" s="185"/>
      <c r="I542" s="186">
        <f t="shared" si="8"/>
        <v>0</v>
      </c>
      <c r="J542" s="185"/>
      <c r="K542" s="186">
        <f t="shared" si="9"/>
        <v>0</v>
      </c>
      <c r="L542" s="186">
        <v>21</v>
      </c>
      <c r="M542" s="186">
        <f t="shared" si="10"/>
        <v>0</v>
      </c>
      <c r="N542" s="186">
        <v>0.08</v>
      </c>
      <c r="O542" s="186">
        <f t="shared" si="11"/>
        <v>1.36</v>
      </c>
      <c r="P542" s="186">
        <v>0</v>
      </c>
      <c r="Q542" s="186">
        <f t="shared" si="12"/>
        <v>0</v>
      </c>
      <c r="R542" s="186" t="s">
        <v>409</v>
      </c>
      <c r="S542" s="186" t="s">
        <v>105</v>
      </c>
      <c r="T542" s="187" t="s">
        <v>105</v>
      </c>
      <c r="U542" s="161">
        <v>0</v>
      </c>
      <c r="V542" s="161">
        <f t="shared" si="13"/>
        <v>0</v>
      </c>
      <c r="W542" s="161"/>
      <c r="X542" s="161" t="s">
        <v>410</v>
      </c>
      <c r="Y542" s="152"/>
      <c r="Z542" s="152"/>
      <c r="AA542" s="152"/>
      <c r="AB542" s="152"/>
      <c r="AC542" s="152"/>
      <c r="AD542" s="152"/>
      <c r="AE542" s="152"/>
      <c r="AF542" s="152"/>
      <c r="AG542" s="152" t="s">
        <v>424</v>
      </c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AU542" s="152"/>
      <c r="AV542" s="152"/>
      <c r="AW542" s="152"/>
      <c r="AX542" s="152"/>
      <c r="AY542" s="152"/>
      <c r="AZ542" s="152"/>
      <c r="BA542" s="152"/>
      <c r="BB542" s="152"/>
      <c r="BC542" s="152"/>
      <c r="BD542" s="152"/>
      <c r="BE542" s="152"/>
      <c r="BF542" s="152"/>
      <c r="BG542" s="152"/>
      <c r="BH542" s="152"/>
    </row>
    <row r="543" spans="1:60" outlineLevel="1" x14ac:dyDescent="0.2">
      <c r="A543" s="181">
        <v>87</v>
      </c>
      <c r="B543" s="182" t="s">
        <v>453</v>
      </c>
      <c r="C543" s="193" t="s">
        <v>454</v>
      </c>
      <c r="D543" s="183" t="s">
        <v>355</v>
      </c>
      <c r="E543" s="184">
        <v>5</v>
      </c>
      <c r="F543" s="185"/>
      <c r="G543" s="186">
        <f t="shared" si="7"/>
        <v>0</v>
      </c>
      <c r="H543" s="185"/>
      <c r="I543" s="186">
        <f t="shared" si="8"/>
        <v>0</v>
      </c>
      <c r="J543" s="185"/>
      <c r="K543" s="186">
        <f t="shared" si="9"/>
        <v>0</v>
      </c>
      <c r="L543" s="186">
        <v>21</v>
      </c>
      <c r="M543" s="186">
        <f t="shared" si="10"/>
        <v>0</v>
      </c>
      <c r="N543" s="186">
        <v>6.8000000000000005E-2</v>
      </c>
      <c r="O543" s="186">
        <f t="shared" si="11"/>
        <v>0.34</v>
      </c>
      <c r="P543" s="186">
        <v>0</v>
      </c>
      <c r="Q543" s="186">
        <f t="shared" si="12"/>
        <v>0</v>
      </c>
      <c r="R543" s="186" t="s">
        <v>409</v>
      </c>
      <c r="S543" s="186" t="s">
        <v>105</v>
      </c>
      <c r="T543" s="187" t="s">
        <v>105</v>
      </c>
      <c r="U543" s="161">
        <v>0</v>
      </c>
      <c r="V543" s="161">
        <f t="shared" si="13"/>
        <v>0</v>
      </c>
      <c r="W543" s="161"/>
      <c r="X543" s="161" t="s">
        <v>410</v>
      </c>
      <c r="Y543" s="152"/>
      <c r="Z543" s="152"/>
      <c r="AA543" s="152"/>
      <c r="AB543" s="152"/>
      <c r="AC543" s="152"/>
      <c r="AD543" s="152"/>
      <c r="AE543" s="152"/>
      <c r="AF543" s="152"/>
      <c r="AG543" s="152" t="s">
        <v>424</v>
      </c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AU543" s="152"/>
      <c r="AV543" s="152"/>
      <c r="AW543" s="152"/>
      <c r="AX543" s="152"/>
      <c r="AY543" s="152"/>
      <c r="AZ543" s="152"/>
      <c r="BA543" s="152"/>
      <c r="BB543" s="152"/>
      <c r="BC543" s="152"/>
      <c r="BD543" s="152"/>
      <c r="BE543" s="152"/>
      <c r="BF543" s="152"/>
      <c r="BG543" s="152"/>
      <c r="BH543" s="152"/>
    </row>
    <row r="544" spans="1:60" ht="22.5" outlineLevel="1" x14ac:dyDescent="0.2">
      <c r="A544" s="181">
        <v>88</v>
      </c>
      <c r="B544" s="182" t="s">
        <v>455</v>
      </c>
      <c r="C544" s="193" t="s">
        <v>456</v>
      </c>
      <c r="D544" s="183" t="s">
        <v>355</v>
      </c>
      <c r="E544" s="184">
        <v>86</v>
      </c>
      <c r="F544" s="185"/>
      <c r="G544" s="186">
        <f t="shared" si="7"/>
        <v>0</v>
      </c>
      <c r="H544" s="185"/>
      <c r="I544" s="186">
        <f t="shared" si="8"/>
        <v>0</v>
      </c>
      <c r="J544" s="185"/>
      <c r="K544" s="186">
        <f t="shared" si="9"/>
        <v>0</v>
      </c>
      <c r="L544" s="186">
        <v>21</v>
      </c>
      <c r="M544" s="186">
        <f t="shared" si="10"/>
        <v>0</v>
      </c>
      <c r="N544" s="186">
        <v>2E-3</v>
      </c>
      <c r="O544" s="186">
        <f t="shared" si="11"/>
        <v>0.17</v>
      </c>
      <c r="P544" s="186">
        <v>0</v>
      </c>
      <c r="Q544" s="186">
        <f t="shared" si="12"/>
        <v>0</v>
      </c>
      <c r="R544" s="186" t="s">
        <v>409</v>
      </c>
      <c r="S544" s="186" t="s">
        <v>105</v>
      </c>
      <c r="T544" s="187" t="s">
        <v>105</v>
      </c>
      <c r="U544" s="161">
        <v>0</v>
      </c>
      <c r="V544" s="161">
        <f t="shared" si="13"/>
        <v>0</v>
      </c>
      <c r="W544" s="161"/>
      <c r="X544" s="161" t="s">
        <v>410</v>
      </c>
      <c r="Y544" s="152"/>
      <c r="Z544" s="152"/>
      <c r="AA544" s="152"/>
      <c r="AB544" s="152"/>
      <c r="AC544" s="152"/>
      <c r="AD544" s="152"/>
      <c r="AE544" s="152"/>
      <c r="AF544" s="152"/>
      <c r="AG544" s="152" t="s">
        <v>411</v>
      </c>
      <c r="AH544" s="152"/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AU544" s="152"/>
      <c r="AV544" s="152"/>
      <c r="AW544" s="152"/>
      <c r="AX544" s="152"/>
      <c r="AY544" s="152"/>
      <c r="AZ544" s="152"/>
      <c r="BA544" s="152"/>
      <c r="BB544" s="152"/>
      <c r="BC544" s="152"/>
      <c r="BD544" s="152"/>
      <c r="BE544" s="152"/>
      <c r="BF544" s="152"/>
      <c r="BG544" s="152"/>
      <c r="BH544" s="152"/>
    </row>
    <row r="545" spans="1:60" x14ac:dyDescent="0.2">
      <c r="A545" s="167" t="s">
        <v>99</v>
      </c>
      <c r="B545" s="168" t="s">
        <v>67</v>
      </c>
      <c r="C545" s="189" t="s">
        <v>68</v>
      </c>
      <c r="D545" s="169"/>
      <c r="E545" s="170"/>
      <c r="F545" s="171"/>
      <c r="G545" s="171">
        <f>SUMIF(AG546:AG548,"&lt;&gt;NOR",G546:G548)</f>
        <v>0</v>
      </c>
      <c r="H545" s="171"/>
      <c r="I545" s="171">
        <f>SUM(I546:I548)</f>
        <v>0</v>
      </c>
      <c r="J545" s="171"/>
      <c r="K545" s="171">
        <f>SUM(K546:K548)</f>
        <v>0</v>
      </c>
      <c r="L545" s="171"/>
      <c r="M545" s="171">
        <f>SUM(M546:M548)</f>
        <v>0</v>
      </c>
      <c r="N545" s="171"/>
      <c r="O545" s="171">
        <f>SUM(O546:O548)</f>
        <v>0</v>
      </c>
      <c r="P545" s="171"/>
      <c r="Q545" s="171">
        <f>SUM(Q546:Q548)</f>
        <v>0</v>
      </c>
      <c r="R545" s="171"/>
      <c r="S545" s="171"/>
      <c r="T545" s="172"/>
      <c r="U545" s="166"/>
      <c r="V545" s="166">
        <f>SUM(V546:V548)</f>
        <v>209.17</v>
      </c>
      <c r="W545" s="166"/>
      <c r="X545" s="166"/>
      <c r="AG545" t="s">
        <v>100</v>
      </c>
    </row>
    <row r="546" spans="1:60" outlineLevel="1" x14ac:dyDescent="0.2">
      <c r="A546" s="173">
        <v>89</v>
      </c>
      <c r="B546" s="174" t="s">
        <v>457</v>
      </c>
      <c r="C546" s="190" t="s">
        <v>458</v>
      </c>
      <c r="D546" s="175" t="s">
        <v>459</v>
      </c>
      <c r="E546" s="176">
        <v>2102.2186099999999</v>
      </c>
      <c r="F546" s="177"/>
      <c r="G546" s="178">
        <f>ROUND(E546*F546,2)</f>
        <v>0</v>
      </c>
      <c r="H546" s="177"/>
      <c r="I546" s="178">
        <f>ROUND(E546*H546,2)</f>
        <v>0</v>
      </c>
      <c r="J546" s="177"/>
      <c r="K546" s="178">
        <f>ROUND(E546*J546,2)</f>
        <v>0</v>
      </c>
      <c r="L546" s="178">
        <v>21</v>
      </c>
      <c r="M546" s="178">
        <f>G546*(1+L546/100)</f>
        <v>0</v>
      </c>
      <c r="N546" s="178">
        <v>0</v>
      </c>
      <c r="O546" s="178">
        <f>ROUND(E546*N546,2)</f>
        <v>0</v>
      </c>
      <c r="P546" s="178">
        <v>0</v>
      </c>
      <c r="Q546" s="178">
        <f>ROUND(E546*P546,2)</f>
        <v>0</v>
      </c>
      <c r="R546" s="178" t="s">
        <v>268</v>
      </c>
      <c r="S546" s="178" t="s">
        <v>105</v>
      </c>
      <c r="T546" s="179" t="s">
        <v>105</v>
      </c>
      <c r="U546" s="161">
        <v>9.9500000000000005E-2</v>
      </c>
      <c r="V546" s="161">
        <f>ROUND(E546*U546,2)</f>
        <v>209.17</v>
      </c>
      <c r="W546" s="161"/>
      <c r="X546" s="161" t="s">
        <v>106</v>
      </c>
      <c r="Y546" s="152"/>
      <c r="Z546" s="152"/>
      <c r="AA546" s="152"/>
      <c r="AB546" s="152"/>
      <c r="AC546" s="152"/>
      <c r="AD546" s="152"/>
      <c r="AE546" s="152"/>
      <c r="AF546" s="152"/>
      <c r="AG546" s="152" t="s">
        <v>137</v>
      </c>
      <c r="AH546" s="152"/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AU546" s="152"/>
      <c r="AV546" s="152"/>
      <c r="AW546" s="152"/>
      <c r="AX546" s="152"/>
      <c r="AY546" s="152"/>
      <c r="AZ546" s="152"/>
      <c r="BA546" s="152"/>
      <c r="BB546" s="152"/>
      <c r="BC546" s="152"/>
      <c r="BD546" s="152"/>
      <c r="BE546" s="152"/>
      <c r="BF546" s="152"/>
      <c r="BG546" s="152"/>
      <c r="BH546" s="152"/>
    </row>
    <row r="547" spans="1:60" outlineLevel="1" x14ac:dyDescent="0.2">
      <c r="A547" s="159"/>
      <c r="B547" s="160"/>
      <c r="C547" s="248" t="s">
        <v>460</v>
      </c>
      <c r="D547" s="249"/>
      <c r="E547" s="249"/>
      <c r="F547" s="249"/>
      <c r="G547" s="249"/>
      <c r="H547" s="161"/>
      <c r="I547" s="161"/>
      <c r="J547" s="161"/>
      <c r="K547" s="161"/>
      <c r="L547" s="161"/>
      <c r="M547" s="161"/>
      <c r="N547" s="161"/>
      <c r="O547" s="161"/>
      <c r="P547" s="161"/>
      <c r="Q547" s="161"/>
      <c r="R547" s="161"/>
      <c r="S547" s="161"/>
      <c r="T547" s="161"/>
      <c r="U547" s="161"/>
      <c r="V547" s="161"/>
      <c r="W547" s="161"/>
      <c r="X547" s="161"/>
      <c r="Y547" s="152"/>
      <c r="Z547" s="152"/>
      <c r="AA547" s="152"/>
      <c r="AB547" s="152"/>
      <c r="AC547" s="152"/>
      <c r="AD547" s="152"/>
      <c r="AE547" s="152"/>
      <c r="AF547" s="152"/>
      <c r="AG547" s="152" t="s">
        <v>109</v>
      </c>
      <c r="AH547" s="152"/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AU547" s="152"/>
      <c r="AV547" s="152"/>
      <c r="AW547" s="152"/>
      <c r="AX547" s="152"/>
      <c r="AY547" s="152"/>
      <c r="AZ547" s="152"/>
      <c r="BA547" s="152"/>
      <c r="BB547" s="152"/>
      <c r="BC547" s="152"/>
      <c r="BD547" s="152"/>
      <c r="BE547" s="152"/>
      <c r="BF547" s="152"/>
      <c r="BG547" s="152"/>
      <c r="BH547" s="152"/>
    </row>
    <row r="548" spans="1:60" outlineLevel="1" x14ac:dyDescent="0.2">
      <c r="A548" s="159"/>
      <c r="B548" s="160"/>
      <c r="C548" s="191" t="s">
        <v>461</v>
      </c>
      <c r="D548" s="162"/>
      <c r="E548" s="163">
        <v>2102.2199999999998</v>
      </c>
      <c r="F548" s="161"/>
      <c r="G548" s="161"/>
      <c r="H548" s="161"/>
      <c r="I548" s="161"/>
      <c r="J548" s="161"/>
      <c r="K548" s="161"/>
      <c r="L548" s="161"/>
      <c r="M548" s="161"/>
      <c r="N548" s="161"/>
      <c r="O548" s="161"/>
      <c r="P548" s="161"/>
      <c r="Q548" s="161"/>
      <c r="R548" s="161"/>
      <c r="S548" s="161"/>
      <c r="T548" s="161"/>
      <c r="U548" s="161"/>
      <c r="V548" s="161"/>
      <c r="W548" s="161"/>
      <c r="X548" s="161"/>
      <c r="Y548" s="152"/>
      <c r="Z548" s="152"/>
      <c r="AA548" s="152"/>
      <c r="AB548" s="152"/>
      <c r="AC548" s="152"/>
      <c r="AD548" s="152"/>
      <c r="AE548" s="152"/>
      <c r="AF548" s="152"/>
      <c r="AG548" s="152" t="s">
        <v>122</v>
      </c>
      <c r="AH548" s="152">
        <v>0</v>
      </c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AU548" s="152"/>
      <c r="AV548" s="152"/>
      <c r="AW548" s="152"/>
      <c r="AX548" s="152"/>
      <c r="AY548" s="152"/>
      <c r="AZ548" s="152"/>
      <c r="BA548" s="152"/>
      <c r="BB548" s="152"/>
      <c r="BC548" s="152"/>
      <c r="BD548" s="152"/>
      <c r="BE548" s="152"/>
      <c r="BF548" s="152"/>
      <c r="BG548" s="152"/>
      <c r="BH548" s="152"/>
    </row>
    <row r="549" spans="1:60" x14ac:dyDescent="0.2">
      <c r="A549" s="167" t="s">
        <v>99</v>
      </c>
      <c r="B549" s="168" t="s">
        <v>69</v>
      </c>
      <c r="C549" s="189" t="s">
        <v>70</v>
      </c>
      <c r="D549" s="169"/>
      <c r="E549" s="170"/>
      <c r="F549" s="171"/>
      <c r="G549" s="171">
        <f>SUMIF(AG550:AG552,"&lt;&gt;NOR",G550:G552)</f>
        <v>0</v>
      </c>
      <c r="H549" s="171"/>
      <c r="I549" s="171">
        <f>SUM(I550:I552)</f>
        <v>0</v>
      </c>
      <c r="J549" s="171"/>
      <c r="K549" s="171">
        <f>SUM(K550:K552)</f>
        <v>0</v>
      </c>
      <c r="L549" s="171"/>
      <c r="M549" s="171">
        <f>SUM(M550:M552)</f>
        <v>0</v>
      </c>
      <c r="N549" s="171"/>
      <c r="O549" s="171">
        <f>SUM(O550:O552)</f>
        <v>0.01</v>
      </c>
      <c r="P549" s="171"/>
      <c r="Q549" s="171">
        <f>SUM(Q550:Q552)</f>
        <v>0</v>
      </c>
      <c r="R549" s="171"/>
      <c r="S549" s="171"/>
      <c r="T549" s="172"/>
      <c r="U549" s="166"/>
      <c r="V549" s="166">
        <f>SUM(V550:V552)</f>
        <v>0.54</v>
      </c>
      <c r="W549" s="166"/>
      <c r="X549" s="166"/>
      <c r="AG549" t="s">
        <v>100</v>
      </c>
    </row>
    <row r="550" spans="1:60" ht="22.5" outlineLevel="1" x14ac:dyDescent="0.2">
      <c r="A550" s="181">
        <v>90</v>
      </c>
      <c r="B550" s="182" t="s">
        <v>462</v>
      </c>
      <c r="C550" s="193" t="s">
        <v>463</v>
      </c>
      <c r="D550" s="183" t="s">
        <v>216</v>
      </c>
      <c r="E550" s="184">
        <v>17.608000000000001</v>
      </c>
      <c r="F550" s="185"/>
      <c r="G550" s="186">
        <f>ROUND(E550*F550,2)</f>
        <v>0</v>
      </c>
      <c r="H550" s="185"/>
      <c r="I550" s="186">
        <f>ROUND(E550*H550,2)</f>
        <v>0</v>
      </c>
      <c r="J550" s="185"/>
      <c r="K550" s="186">
        <f>ROUND(E550*J550,2)</f>
        <v>0</v>
      </c>
      <c r="L550" s="186">
        <v>21</v>
      </c>
      <c r="M550" s="186">
        <f>G550*(1+L550/100)</f>
        <v>0</v>
      </c>
      <c r="N550" s="186">
        <v>4.4000000000000002E-4</v>
      </c>
      <c r="O550" s="186">
        <f>ROUND(E550*N550,2)</f>
        <v>0.01</v>
      </c>
      <c r="P550" s="186">
        <v>0</v>
      </c>
      <c r="Q550" s="186">
        <f>ROUND(E550*P550,2)</f>
        <v>0</v>
      </c>
      <c r="R550" s="186" t="s">
        <v>464</v>
      </c>
      <c r="S550" s="186" t="s">
        <v>105</v>
      </c>
      <c r="T550" s="187" t="s">
        <v>105</v>
      </c>
      <c r="U550" s="161">
        <v>0.03</v>
      </c>
      <c r="V550" s="161">
        <f>ROUND(E550*U550,2)</f>
        <v>0.53</v>
      </c>
      <c r="W550" s="161"/>
      <c r="X550" s="161" t="s">
        <v>106</v>
      </c>
      <c r="Y550" s="152"/>
      <c r="Z550" s="152"/>
      <c r="AA550" s="152"/>
      <c r="AB550" s="152"/>
      <c r="AC550" s="152"/>
      <c r="AD550" s="152"/>
      <c r="AE550" s="152"/>
      <c r="AF550" s="152"/>
      <c r="AG550" s="152" t="s">
        <v>137</v>
      </c>
      <c r="AH550" s="152"/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AU550" s="152"/>
      <c r="AV550" s="152"/>
      <c r="AW550" s="152"/>
      <c r="AX550" s="152"/>
      <c r="AY550" s="152"/>
      <c r="AZ550" s="152"/>
      <c r="BA550" s="152"/>
      <c r="BB550" s="152"/>
      <c r="BC550" s="152"/>
      <c r="BD550" s="152"/>
      <c r="BE550" s="152"/>
      <c r="BF550" s="152"/>
      <c r="BG550" s="152"/>
      <c r="BH550" s="152"/>
    </row>
    <row r="551" spans="1:60" outlineLevel="1" x14ac:dyDescent="0.2">
      <c r="A551" s="173">
        <v>91</v>
      </c>
      <c r="B551" s="174" t="s">
        <v>465</v>
      </c>
      <c r="C551" s="190" t="s">
        <v>466</v>
      </c>
      <c r="D551" s="175" t="s">
        <v>459</v>
      </c>
      <c r="E551" s="176">
        <v>7.7499999999999999E-3</v>
      </c>
      <c r="F551" s="177"/>
      <c r="G551" s="178">
        <f>ROUND(E551*F551,2)</f>
        <v>0</v>
      </c>
      <c r="H551" s="177"/>
      <c r="I551" s="178">
        <f>ROUND(E551*H551,2)</f>
        <v>0</v>
      </c>
      <c r="J551" s="177"/>
      <c r="K551" s="178">
        <f>ROUND(E551*J551,2)</f>
        <v>0</v>
      </c>
      <c r="L551" s="178">
        <v>21</v>
      </c>
      <c r="M551" s="178">
        <f>G551*(1+L551/100)</f>
        <v>0</v>
      </c>
      <c r="N551" s="178">
        <v>0</v>
      </c>
      <c r="O551" s="178">
        <f>ROUND(E551*N551,2)</f>
        <v>0</v>
      </c>
      <c r="P551" s="178">
        <v>0</v>
      </c>
      <c r="Q551" s="178">
        <f>ROUND(E551*P551,2)</f>
        <v>0</v>
      </c>
      <c r="R551" s="178" t="s">
        <v>464</v>
      </c>
      <c r="S551" s="178" t="s">
        <v>105</v>
      </c>
      <c r="T551" s="179" t="s">
        <v>105</v>
      </c>
      <c r="U551" s="161">
        <v>1.5669999999999999</v>
      </c>
      <c r="V551" s="161">
        <f>ROUND(E551*U551,2)</f>
        <v>0.01</v>
      </c>
      <c r="W551" s="161"/>
      <c r="X551" s="161" t="s">
        <v>467</v>
      </c>
      <c r="Y551" s="152"/>
      <c r="Z551" s="152"/>
      <c r="AA551" s="152"/>
      <c r="AB551" s="152"/>
      <c r="AC551" s="152"/>
      <c r="AD551" s="152"/>
      <c r="AE551" s="152"/>
      <c r="AF551" s="152"/>
      <c r="AG551" s="152" t="s">
        <v>468</v>
      </c>
      <c r="AH551" s="152"/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AU551" s="152"/>
      <c r="AV551" s="152"/>
      <c r="AW551" s="152"/>
      <c r="AX551" s="152"/>
      <c r="AY551" s="152"/>
      <c r="AZ551" s="152"/>
      <c r="BA551" s="152"/>
      <c r="BB551" s="152"/>
      <c r="BC551" s="152"/>
      <c r="BD551" s="152"/>
      <c r="BE551" s="152"/>
      <c r="BF551" s="152"/>
      <c r="BG551" s="152"/>
      <c r="BH551" s="152"/>
    </row>
    <row r="552" spans="1:60" outlineLevel="1" x14ac:dyDescent="0.2">
      <c r="A552" s="159"/>
      <c r="B552" s="160"/>
      <c r="C552" s="248" t="s">
        <v>469</v>
      </c>
      <c r="D552" s="249"/>
      <c r="E552" s="249"/>
      <c r="F552" s="249"/>
      <c r="G552" s="249"/>
      <c r="H552" s="161"/>
      <c r="I552" s="161"/>
      <c r="J552" s="161"/>
      <c r="K552" s="161"/>
      <c r="L552" s="161"/>
      <c r="M552" s="161"/>
      <c r="N552" s="161"/>
      <c r="O552" s="161"/>
      <c r="P552" s="161"/>
      <c r="Q552" s="161"/>
      <c r="R552" s="161"/>
      <c r="S552" s="161"/>
      <c r="T552" s="161"/>
      <c r="U552" s="161"/>
      <c r="V552" s="161"/>
      <c r="W552" s="161"/>
      <c r="X552" s="161"/>
      <c r="Y552" s="152"/>
      <c r="Z552" s="152"/>
      <c r="AA552" s="152"/>
      <c r="AB552" s="152"/>
      <c r="AC552" s="152"/>
      <c r="AD552" s="152"/>
      <c r="AE552" s="152"/>
      <c r="AF552" s="152"/>
      <c r="AG552" s="152" t="s">
        <v>109</v>
      </c>
      <c r="AH552" s="152"/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AU552" s="152"/>
      <c r="AV552" s="152"/>
      <c r="AW552" s="152"/>
      <c r="AX552" s="152"/>
      <c r="AY552" s="152"/>
      <c r="AZ552" s="152"/>
      <c r="BA552" s="152"/>
      <c r="BB552" s="152"/>
      <c r="BC552" s="152"/>
      <c r="BD552" s="152"/>
      <c r="BE552" s="152"/>
      <c r="BF552" s="152"/>
      <c r="BG552" s="152"/>
      <c r="BH552" s="152"/>
    </row>
    <row r="553" spans="1:60" x14ac:dyDescent="0.2">
      <c r="A553" s="5"/>
      <c r="B553" s="6"/>
      <c r="C553" s="194"/>
      <c r="D553" s="8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AE553">
        <v>15</v>
      </c>
      <c r="AF553">
        <v>21</v>
      </c>
    </row>
    <row r="554" spans="1:60" x14ac:dyDescent="0.2">
      <c r="A554" s="155"/>
      <c r="B554" s="156" t="s">
        <v>29</v>
      </c>
      <c r="C554" s="195"/>
      <c r="D554" s="157"/>
      <c r="E554" s="158"/>
      <c r="F554" s="158"/>
      <c r="G554" s="188">
        <f>G8+G437+G462+G472+G545+G549</f>
        <v>0</v>
      </c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AE554">
        <f>SUMIF(L7:L552,AE553,G7:G552)</f>
        <v>0</v>
      </c>
      <c r="AF554">
        <f>SUMIF(L7:L552,AF553,G7:G552)</f>
        <v>0</v>
      </c>
      <c r="AG554" t="s">
        <v>470</v>
      </c>
    </row>
    <row r="555" spans="1:60" x14ac:dyDescent="0.2">
      <c r="C555" s="196"/>
      <c r="D555" s="143"/>
      <c r="AG555" t="s">
        <v>471</v>
      </c>
    </row>
    <row r="556" spans="1:60" x14ac:dyDescent="0.2">
      <c r="D556" s="143"/>
    </row>
    <row r="557" spans="1:60" x14ac:dyDescent="0.2">
      <c r="D557" s="143"/>
    </row>
    <row r="558" spans="1:60" x14ac:dyDescent="0.2">
      <c r="D558" s="143"/>
    </row>
    <row r="559" spans="1:60" x14ac:dyDescent="0.2">
      <c r="D559" s="143"/>
    </row>
    <row r="560" spans="1:60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C613" sheet="1" objects="1" scenarios="1"/>
  <mergeCells count="63">
    <mergeCell ref="C12:G12"/>
    <mergeCell ref="A1:G1"/>
    <mergeCell ref="C2:G2"/>
    <mergeCell ref="C3:G3"/>
    <mergeCell ref="C4:G4"/>
    <mergeCell ref="C10:G10"/>
    <mergeCell ref="C212:G212"/>
    <mergeCell ref="C14:G14"/>
    <mergeCell ref="C16:G16"/>
    <mergeCell ref="C25:G25"/>
    <mergeCell ref="C34:G34"/>
    <mergeCell ref="C43:G43"/>
    <mergeCell ref="C52:G52"/>
    <mergeCell ref="C61:G61"/>
    <mergeCell ref="C70:G70"/>
    <mergeCell ref="C116:G116"/>
    <mergeCell ref="C163:G163"/>
    <mergeCell ref="C165:G165"/>
    <mergeCell ref="C391:G391"/>
    <mergeCell ref="C214:G214"/>
    <mergeCell ref="C261:G261"/>
    <mergeCell ref="C308:G308"/>
    <mergeCell ref="C355:G355"/>
    <mergeCell ref="C365:G365"/>
    <mergeCell ref="C375:G375"/>
    <mergeCell ref="C379:G379"/>
    <mergeCell ref="C381:G381"/>
    <mergeCell ref="C383:G383"/>
    <mergeCell ref="C385:G385"/>
    <mergeCell ref="C388:G388"/>
    <mergeCell ref="C439:G439"/>
    <mergeCell ref="C394:G394"/>
    <mergeCell ref="C396:G396"/>
    <mergeCell ref="C399:G399"/>
    <mergeCell ref="C402:G402"/>
    <mergeCell ref="C405:G405"/>
    <mergeCell ref="C410:G410"/>
    <mergeCell ref="C419:G419"/>
    <mergeCell ref="C422:G422"/>
    <mergeCell ref="C424:G424"/>
    <mergeCell ref="C427:G427"/>
    <mergeCell ref="C430:G430"/>
    <mergeCell ref="C478:G478"/>
    <mergeCell ref="C442:G442"/>
    <mergeCell ref="C445:G445"/>
    <mergeCell ref="C448:G448"/>
    <mergeCell ref="C451:G451"/>
    <mergeCell ref="C457:G457"/>
    <mergeCell ref="C461:G461"/>
    <mergeCell ref="C464:G464"/>
    <mergeCell ref="C467:G467"/>
    <mergeCell ref="C470:G470"/>
    <mergeCell ref="C474:G474"/>
    <mergeCell ref="C476:G476"/>
    <mergeCell ref="C507:G507"/>
    <mergeCell ref="C547:G547"/>
    <mergeCell ref="C552:G552"/>
    <mergeCell ref="C480:G480"/>
    <mergeCell ref="C483:G483"/>
    <mergeCell ref="C499:G499"/>
    <mergeCell ref="C501:G501"/>
    <mergeCell ref="C503:G503"/>
    <mergeCell ref="C505:G50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9" sqref="C19:G19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4.95" customHeight="1" x14ac:dyDescent="0.2">
      <c r="A2" s="144" t="s">
        <v>7</v>
      </c>
      <c r="B2" s="75" t="s">
        <v>43</v>
      </c>
      <c r="C2" s="251" t="s">
        <v>652</v>
      </c>
      <c r="D2" s="252"/>
      <c r="E2" s="252"/>
      <c r="F2" s="252"/>
      <c r="G2" s="253"/>
      <c r="AG2" t="s">
        <v>75</v>
      </c>
    </row>
    <row r="3" spans="1:60" ht="24.95" customHeight="1" x14ac:dyDescent="0.2">
      <c r="A3" s="144" t="s">
        <v>8</v>
      </c>
      <c r="B3" s="75" t="s">
        <v>45</v>
      </c>
      <c r="C3" s="251" t="s">
        <v>46</v>
      </c>
      <c r="D3" s="252"/>
      <c r="E3" s="252"/>
      <c r="F3" s="252"/>
      <c r="G3" s="253"/>
      <c r="AC3" s="87" t="s">
        <v>75</v>
      </c>
      <c r="AG3" t="s">
        <v>76</v>
      </c>
    </row>
    <row r="4" spans="1:60" ht="24.95" customHeight="1" x14ac:dyDescent="0.2">
      <c r="A4" s="145" t="s">
        <v>9</v>
      </c>
      <c r="B4" s="146" t="s">
        <v>49</v>
      </c>
      <c r="C4" s="254" t="s">
        <v>50</v>
      </c>
      <c r="D4" s="255"/>
      <c r="E4" s="255"/>
      <c r="F4" s="255"/>
      <c r="G4" s="256"/>
      <c r="AG4" t="s">
        <v>77</v>
      </c>
    </row>
    <row r="5" spans="1:60" x14ac:dyDescent="0.2">
      <c r="D5" s="143"/>
    </row>
    <row r="6" spans="1:60" ht="38.25" x14ac:dyDescent="0.2">
      <c r="A6" s="148" t="s">
        <v>78</v>
      </c>
      <c r="B6" s="150" t="s">
        <v>79</v>
      </c>
      <c r="C6" s="150" t="s">
        <v>80</v>
      </c>
      <c r="D6" s="149" t="s">
        <v>81</v>
      </c>
      <c r="E6" s="148" t="s">
        <v>82</v>
      </c>
      <c r="F6" s="147" t="s">
        <v>83</v>
      </c>
      <c r="G6" s="148" t="s">
        <v>29</v>
      </c>
      <c r="H6" s="151" t="s">
        <v>30</v>
      </c>
      <c r="I6" s="151" t="s">
        <v>84</v>
      </c>
      <c r="J6" s="151" t="s">
        <v>31</v>
      </c>
      <c r="K6" s="151" t="s">
        <v>85</v>
      </c>
      <c r="L6" s="151" t="s">
        <v>86</v>
      </c>
      <c r="M6" s="151" t="s">
        <v>87</v>
      </c>
      <c r="N6" s="151" t="s">
        <v>88</v>
      </c>
      <c r="O6" s="151" t="s">
        <v>89</v>
      </c>
      <c r="P6" s="151" t="s">
        <v>90</v>
      </c>
      <c r="Q6" s="151" t="s">
        <v>91</v>
      </c>
      <c r="R6" s="151" t="s">
        <v>92</v>
      </c>
      <c r="S6" s="151" t="s">
        <v>93</v>
      </c>
      <c r="T6" s="151" t="s">
        <v>94</v>
      </c>
      <c r="U6" s="151" t="s">
        <v>95</v>
      </c>
      <c r="V6" s="151" t="s">
        <v>96</v>
      </c>
      <c r="W6" s="151" t="s">
        <v>97</v>
      </c>
      <c r="X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7" t="s">
        <v>99</v>
      </c>
      <c r="B8" s="168" t="s">
        <v>59</v>
      </c>
      <c r="C8" s="189" t="s">
        <v>60</v>
      </c>
      <c r="D8" s="169"/>
      <c r="E8" s="170"/>
      <c r="F8" s="171"/>
      <c r="G8" s="171">
        <f>SUMIF(AG9:AG88,"&lt;&gt;NOR",G9:G88)</f>
        <v>0</v>
      </c>
      <c r="H8" s="171"/>
      <c r="I8" s="171">
        <f>SUM(I9:I88)</f>
        <v>0</v>
      </c>
      <c r="J8" s="171"/>
      <c r="K8" s="171">
        <f>SUM(K9:K88)</f>
        <v>0</v>
      </c>
      <c r="L8" s="171"/>
      <c r="M8" s="171">
        <f>SUM(M9:M88)</f>
        <v>0</v>
      </c>
      <c r="N8" s="171"/>
      <c r="O8" s="171">
        <f>SUM(O9:O88)</f>
        <v>1015.2400000000001</v>
      </c>
      <c r="P8" s="171"/>
      <c r="Q8" s="171">
        <f>SUM(Q9:Q88)</f>
        <v>0</v>
      </c>
      <c r="R8" s="171"/>
      <c r="S8" s="171"/>
      <c r="T8" s="172"/>
      <c r="U8" s="166"/>
      <c r="V8" s="166">
        <f>SUM(V9:V88)</f>
        <v>3965.18</v>
      </c>
      <c r="W8" s="166"/>
      <c r="X8" s="166"/>
      <c r="AG8" t="s">
        <v>100</v>
      </c>
    </row>
    <row r="9" spans="1:60" ht="22.5" outlineLevel="1" x14ac:dyDescent="0.2">
      <c r="A9" s="173">
        <v>1</v>
      </c>
      <c r="B9" s="174" t="s">
        <v>101</v>
      </c>
      <c r="C9" s="190" t="s">
        <v>102</v>
      </c>
      <c r="D9" s="175" t="s">
        <v>103</v>
      </c>
      <c r="E9" s="176">
        <v>350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 t="s">
        <v>104</v>
      </c>
      <c r="S9" s="178" t="s">
        <v>105</v>
      </c>
      <c r="T9" s="179" t="s">
        <v>105</v>
      </c>
      <c r="U9" s="161">
        <v>0.20300000000000001</v>
      </c>
      <c r="V9" s="161">
        <f>ROUND(E9*U9,2)</f>
        <v>71.05</v>
      </c>
      <c r="W9" s="161"/>
      <c r="X9" s="161" t="s">
        <v>106</v>
      </c>
      <c r="Y9" s="152"/>
      <c r="Z9" s="152"/>
      <c r="AA9" s="152"/>
      <c r="AB9" s="152"/>
      <c r="AC9" s="152"/>
      <c r="AD9" s="152"/>
      <c r="AE9" s="152"/>
      <c r="AF9" s="152"/>
      <c r="AG9" s="152" t="s">
        <v>107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 x14ac:dyDescent="0.2">
      <c r="A10" s="159"/>
      <c r="B10" s="160"/>
      <c r="C10" s="248" t="s">
        <v>108</v>
      </c>
      <c r="D10" s="249"/>
      <c r="E10" s="249"/>
      <c r="F10" s="249"/>
      <c r="G10" s="249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109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0" t="str">
        <f>C10</f>
        <v>na vzdálenost od hladiny vody v jímce po výšku roviny proložené osou nejvyššího bodu výtlačného potrubí. Včetně odpadní potrubí v délce do 20 m.</v>
      </c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3">
        <v>2</v>
      </c>
      <c r="B11" s="174" t="s">
        <v>110</v>
      </c>
      <c r="C11" s="190" t="s">
        <v>111</v>
      </c>
      <c r="D11" s="175" t="s">
        <v>112</v>
      </c>
      <c r="E11" s="176">
        <v>43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78" t="s">
        <v>104</v>
      </c>
      <c r="S11" s="178" t="s">
        <v>105</v>
      </c>
      <c r="T11" s="179" t="s">
        <v>105</v>
      </c>
      <c r="U11" s="161">
        <v>0</v>
      </c>
      <c r="V11" s="161">
        <f>ROUND(E11*U11,2)</f>
        <v>0</v>
      </c>
      <c r="W11" s="161"/>
      <c r="X11" s="161" t="s">
        <v>106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107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59"/>
      <c r="B12" s="160"/>
      <c r="C12" s="248" t="s">
        <v>113</v>
      </c>
      <c r="D12" s="249"/>
      <c r="E12" s="249"/>
      <c r="F12" s="249"/>
      <c r="G12" s="249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109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80" t="str">
        <f>C12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3">
        <v>3</v>
      </c>
      <c r="B13" s="174" t="s">
        <v>472</v>
      </c>
      <c r="C13" s="190" t="s">
        <v>473</v>
      </c>
      <c r="D13" s="175" t="s">
        <v>116</v>
      </c>
      <c r="E13" s="176">
        <v>94.037999999999997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78" t="s">
        <v>104</v>
      </c>
      <c r="S13" s="178" t="s">
        <v>105</v>
      </c>
      <c r="T13" s="179" t="s">
        <v>105</v>
      </c>
      <c r="U13" s="161">
        <v>0.13</v>
      </c>
      <c r="V13" s="161">
        <f>ROUND(E13*U13,2)</f>
        <v>12.22</v>
      </c>
      <c r="W13" s="161"/>
      <c r="X13" s="161" t="s">
        <v>106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137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33.75" outlineLevel="1" x14ac:dyDescent="0.2">
      <c r="A14" s="159"/>
      <c r="B14" s="160"/>
      <c r="C14" s="248" t="s">
        <v>147</v>
      </c>
      <c r="D14" s="249"/>
      <c r="E14" s="249"/>
      <c r="F14" s="249"/>
      <c r="G14" s="249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109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80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191" t="s">
        <v>474</v>
      </c>
      <c r="D15" s="162"/>
      <c r="E15" s="163">
        <v>7.3415999999999997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122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91" t="s">
        <v>475</v>
      </c>
      <c r="D16" s="162"/>
      <c r="E16" s="163">
        <v>70.946399999999997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122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91" t="s">
        <v>476</v>
      </c>
      <c r="D17" s="162"/>
      <c r="E17" s="163">
        <v>15.75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122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3">
        <v>4</v>
      </c>
      <c r="B18" s="174" t="s">
        <v>477</v>
      </c>
      <c r="C18" s="190" t="s">
        <v>478</v>
      </c>
      <c r="D18" s="175" t="s">
        <v>116</v>
      </c>
      <c r="E18" s="176">
        <v>940.38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8">
        <v>0</v>
      </c>
      <c r="O18" s="178">
        <f>ROUND(E18*N18,2)</f>
        <v>0</v>
      </c>
      <c r="P18" s="178">
        <v>0</v>
      </c>
      <c r="Q18" s="178">
        <f>ROUND(E18*P18,2)</f>
        <v>0</v>
      </c>
      <c r="R18" s="178" t="s">
        <v>104</v>
      </c>
      <c r="S18" s="178" t="s">
        <v>105</v>
      </c>
      <c r="T18" s="179" t="s">
        <v>105</v>
      </c>
      <c r="U18" s="161">
        <v>0.11</v>
      </c>
      <c r="V18" s="161">
        <f>ROUND(E18*U18,2)</f>
        <v>103.44</v>
      </c>
      <c r="W18" s="161"/>
      <c r="X18" s="161" t="s">
        <v>106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137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33.75" outlineLevel="1" x14ac:dyDescent="0.2">
      <c r="A19" s="159"/>
      <c r="B19" s="160"/>
      <c r="C19" s="248" t="s">
        <v>147</v>
      </c>
      <c r="D19" s="249"/>
      <c r="E19" s="249"/>
      <c r="F19" s="249"/>
      <c r="G19" s="249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109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80" t="str">
        <f>C19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91" t="s">
        <v>479</v>
      </c>
      <c r="D20" s="162"/>
      <c r="E20" s="163">
        <v>73.415999999999997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122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91" t="s">
        <v>480</v>
      </c>
      <c r="D21" s="162"/>
      <c r="E21" s="163">
        <v>709.46400000000006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122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91" t="s">
        <v>481</v>
      </c>
      <c r="D22" s="162"/>
      <c r="E22" s="163">
        <v>157.5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122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3">
        <v>5</v>
      </c>
      <c r="B23" s="174" t="s">
        <v>194</v>
      </c>
      <c r="C23" s="190" t="s">
        <v>195</v>
      </c>
      <c r="D23" s="175" t="s">
        <v>116</v>
      </c>
      <c r="E23" s="176">
        <v>940.38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8">
        <f>ROUND(E23*P23,2)</f>
        <v>0</v>
      </c>
      <c r="R23" s="178" t="s">
        <v>104</v>
      </c>
      <c r="S23" s="178" t="s">
        <v>105</v>
      </c>
      <c r="T23" s="179" t="s">
        <v>105</v>
      </c>
      <c r="U23" s="161">
        <v>0.08</v>
      </c>
      <c r="V23" s="161">
        <f>ROUND(E23*U23,2)</f>
        <v>75.23</v>
      </c>
      <c r="W23" s="161"/>
      <c r="X23" s="161" t="s">
        <v>106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137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33.75" outlineLevel="1" x14ac:dyDescent="0.2">
      <c r="A24" s="159"/>
      <c r="B24" s="160"/>
      <c r="C24" s="248" t="s">
        <v>147</v>
      </c>
      <c r="D24" s="249"/>
      <c r="E24" s="249"/>
      <c r="F24" s="249"/>
      <c r="G24" s="249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109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80" t="str">
        <f>C24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3">
        <v>6</v>
      </c>
      <c r="B25" s="174" t="s">
        <v>196</v>
      </c>
      <c r="C25" s="190" t="s">
        <v>197</v>
      </c>
      <c r="D25" s="175" t="s">
        <v>116</v>
      </c>
      <c r="E25" s="176">
        <v>564.22799999999995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78" t="s">
        <v>104</v>
      </c>
      <c r="S25" s="178" t="s">
        <v>105</v>
      </c>
      <c r="T25" s="179" t="s">
        <v>105</v>
      </c>
      <c r="U25" s="161">
        <v>0.3</v>
      </c>
      <c r="V25" s="161">
        <f>ROUND(E25*U25,2)</f>
        <v>169.27</v>
      </c>
      <c r="W25" s="161"/>
      <c r="X25" s="161" t="s">
        <v>106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137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33.75" outlineLevel="1" x14ac:dyDescent="0.2">
      <c r="A26" s="159"/>
      <c r="B26" s="160"/>
      <c r="C26" s="248" t="s">
        <v>147</v>
      </c>
      <c r="D26" s="249"/>
      <c r="E26" s="249"/>
      <c r="F26" s="249"/>
      <c r="G26" s="249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109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80" t="str">
        <f>C26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91" t="s">
        <v>482</v>
      </c>
      <c r="D27" s="162"/>
      <c r="E27" s="163">
        <v>44.049599999999998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122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91" t="s">
        <v>483</v>
      </c>
      <c r="D28" s="162"/>
      <c r="E28" s="163">
        <v>425.67840000000001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122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91" t="s">
        <v>484</v>
      </c>
      <c r="D29" s="162"/>
      <c r="E29" s="163">
        <v>94.5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122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3">
        <v>7</v>
      </c>
      <c r="B30" s="174" t="s">
        <v>200</v>
      </c>
      <c r="C30" s="190" t="s">
        <v>201</v>
      </c>
      <c r="D30" s="175" t="s">
        <v>116</v>
      </c>
      <c r="E30" s="176">
        <v>564.22799999999995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78" t="s">
        <v>104</v>
      </c>
      <c r="S30" s="178" t="s">
        <v>105</v>
      </c>
      <c r="T30" s="179" t="s">
        <v>105</v>
      </c>
      <c r="U30" s="161">
        <v>0.14829999999999999</v>
      </c>
      <c r="V30" s="161">
        <f>ROUND(E30*U30,2)</f>
        <v>83.68</v>
      </c>
      <c r="W30" s="161"/>
      <c r="X30" s="161" t="s">
        <v>106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137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33.75" outlineLevel="1" x14ac:dyDescent="0.2">
      <c r="A31" s="159"/>
      <c r="B31" s="160"/>
      <c r="C31" s="248" t="s">
        <v>147</v>
      </c>
      <c r="D31" s="249"/>
      <c r="E31" s="249"/>
      <c r="F31" s="249"/>
      <c r="G31" s="249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109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80" t="str">
        <f>C31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3">
        <v>8</v>
      </c>
      <c r="B32" s="174" t="s">
        <v>202</v>
      </c>
      <c r="C32" s="190" t="s">
        <v>203</v>
      </c>
      <c r="D32" s="175" t="s">
        <v>116</v>
      </c>
      <c r="E32" s="176">
        <v>188.07599999999999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78" t="s">
        <v>104</v>
      </c>
      <c r="S32" s="178" t="s">
        <v>105</v>
      </c>
      <c r="T32" s="179" t="s">
        <v>105</v>
      </c>
      <c r="U32" s="161">
        <v>0.53</v>
      </c>
      <c r="V32" s="161">
        <f>ROUND(E32*U32,2)</f>
        <v>99.68</v>
      </c>
      <c r="W32" s="161"/>
      <c r="X32" s="161" t="s">
        <v>106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137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33.75" outlineLevel="1" x14ac:dyDescent="0.2">
      <c r="A33" s="159"/>
      <c r="B33" s="160"/>
      <c r="C33" s="248" t="s">
        <v>147</v>
      </c>
      <c r="D33" s="249"/>
      <c r="E33" s="249"/>
      <c r="F33" s="249"/>
      <c r="G33" s="249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109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0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191" t="s">
        <v>485</v>
      </c>
      <c r="D34" s="162"/>
      <c r="E34" s="163">
        <v>14.683199999999999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122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91" t="s">
        <v>486</v>
      </c>
      <c r="D35" s="162"/>
      <c r="E35" s="163">
        <v>141.89279999999999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122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91" t="s">
        <v>487</v>
      </c>
      <c r="D36" s="162"/>
      <c r="E36" s="163">
        <v>31.5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122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3">
        <v>9</v>
      </c>
      <c r="B37" s="174" t="s">
        <v>206</v>
      </c>
      <c r="C37" s="190" t="s">
        <v>207</v>
      </c>
      <c r="D37" s="175" t="s">
        <v>116</v>
      </c>
      <c r="E37" s="176">
        <v>94.037999999999997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 t="s">
        <v>104</v>
      </c>
      <c r="S37" s="178" t="s">
        <v>105</v>
      </c>
      <c r="T37" s="179" t="s">
        <v>105</v>
      </c>
      <c r="U37" s="161">
        <v>0.25</v>
      </c>
      <c r="V37" s="161">
        <f>ROUND(E37*U37,2)</f>
        <v>23.51</v>
      </c>
      <c r="W37" s="161"/>
      <c r="X37" s="161" t="s">
        <v>106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107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33.75" outlineLevel="1" x14ac:dyDescent="0.2">
      <c r="A38" s="159"/>
      <c r="B38" s="160"/>
      <c r="C38" s="248" t="s">
        <v>147</v>
      </c>
      <c r="D38" s="249"/>
      <c r="E38" s="249"/>
      <c r="F38" s="249"/>
      <c r="G38" s="249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109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80" t="str">
        <f>C38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1" t="s">
        <v>474</v>
      </c>
      <c r="D39" s="162"/>
      <c r="E39" s="163">
        <v>7.3415999999999997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122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91" t="s">
        <v>475</v>
      </c>
      <c r="D40" s="162"/>
      <c r="E40" s="163">
        <v>70.946399999999997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122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91" t="s">
        <v>476</v>
      </c>
      <c r="D41" s="162"/>
      <c r="E41" s="163">
        <v>15.75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122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3">
        <v>10</v>
      </c>
      <c r="B42" s="174" t="s">
        <v>214</v>
      </c>
      <c r="C42" s="190" t="s">
        <v>215</v>
      </c>
      <c r="D42" s="175" t="s">
        <v>216</v>
      </c>
      <c r="E42" s="176">
        <v>3358.5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8">
        <v>9.8999999999999999E-4</v>
      </c>
      <c r="O42" s="178">
        <f>ROUND(E42*N42,2)</f>
        <v>3.32</v>
      </c>
      <c r="P42" s="178">
        <v>0</v>
      </c>
      <c r="Q42" s="178">
        <f>ROUND(E42*P42,2)</f>
        <v>0</v>
      </c>
      <c r="R42" s="178" t="s">
        <v>104</v>
      </c>
      <c r="S42" s="178" t="s">
        <v>105</v>
      </c>
      <c r="T42" s="179" t="s">
        <v>105</v>
      </c>
      <c r="U42" s="161">
        <v>0.23599999999999999</v>
      </c>
      <c r="V42" s="161">
        <f>ROUND(E42*U42,2)</f>
        <v>792.61</v>
      </c>
      <c r="W42" s="161"/>
      <c r="X42" s="161" t="s">
        <v>106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137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48" t="s">
        <v>217</v>
      </c>
      <c r="D43" s="249"/>
      <c r="E43" s="249"/>
      <c r="F43" s="249"/>
      <c r="G43" s="249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109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191" t="s">
        <v>488</v>
      </c>
      <c r="D44" s="162"/>
      <c r="E44" s="163">
        <v>262.2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122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91" t="s">
        <v>489</v>
      </c>
      <c r="D45" s="162"/>
      <c r="E45" s="163">
        <v>2533.8000000000002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122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191" t="s">
        <v>490</v>
      </c>
      <c r="D46" s="162"/>
      <c r="E46" s="163">
        <v>562.5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122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3">
        <v>11</v>
      </c>
      <c r="B47" s="174" t="s">
        <v>240</v>
      </c>
      <c r="C47" s="190" t="s">
        <v>241</v>
      </c>
      <c r="D47" s="175" t="s">
        <v>216</v>
      </c>
      <c r="E47" s="176">
        <v>3358.5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21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 t="s">
        <v>104</v>
      </c>
      <c r="S47" s="178" t="s">
        <v>105</v>
      </c>
      <c r="T47" s="179" t="s">
        <v>105</v>
      </c>
      <c r="U47" s="161">
        <v>7.0000000000000007E-2</v>
      </c>
      <c r="V47" s="161">
        <f>ROUND(E47*U47,2)</f>
        <v>235.1</v>
      </c>
      <c r="W47" s="161"/>
      <c r="X47" s="161" t="s">
        <v>106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137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248" t="s">
        <v>242</v>
      </c>
      <c r="D48" s="249"/>
      <c r="E48" s="249"/>
      <c r="F48" s="249"/>
      <c r="G48" s="249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109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3">
        <v>12</v>
      </c>
      <c r="B49" s="174" t="s">
        <v>247</v>
      </c>
      <c r="C49" s="190" t="s">
        <v>248</v>
      </c>
      <c r="D49" s="175" t="s">
        <v>116</v>
      </c>
      <c r="E49" s="176">
        <v>1598.646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8">
        <v>0</v>
      </c>
      <c r="O49" s="178">
        <f>ROUND(E49*N49,2)</f>
        <v>0</v>
      </c>
      <c r="P49" s="178">
        <v>0</v>
      </c>
      <c r="Q49" s="178">
        <f>ROUND(E49*P49,2)</f>
        <v>0</v>
      </c>
      <c r="R49" s="178" t="s">
        <v>104</v>
      </c>
      <c r="S49" s="178" t="s">
        <v>105</v>
      </c>
      <c r="T49" s="179" t="s">
        <v>105</v>
      </c>
      <c r="U49" s="161">
        <v>0.35</v>
      </c>
      <c r="V49" s="161">
        <f>ROUND(E49*U49,2)</f>
        <v>559.53</v>
      </c>
      <c r="W49" s="161"/>
      <c r="X49" s="161" t="s">
        <v>106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137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248" t="s">
        <v>249</v>
      </c>
      <c r="D50" s="249"/>
      <c r="E50" s="249"/>
      <c r="F50" s="249"/>
      <c r="G50" s="249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109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80" t="str">
        <f>C50</f>
        <v>bez naložení do dopravní nádoby, ale s vyprázdněním dopravní nádoby na hromadu nebo na dopravní prostředek,</v>
      </c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91" t="s">
        <v>491</v>
      </c>
      <c r="D51" s="162"/>
      <c r="E51" s="163">
        <v>1598.646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122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3">
        <v>13</v>
      </c>
      <c r="B52" s="174" t="s">
        <v>492</v>
      </c>
      <c r="C52" s="190" t="s">
        <v>493</v>
      </c>
      <c r="D52" s="175" t="s">
        <v>116</v>
      </c>
      <c r="E52" s="176">
        <v>282.11399999999998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21</v>
      </c>
      <c r="M52" s="178">
        <f>G52*(1+L52/100)</f>
        <v>0</v>
      </c>
      <c r="N52" s="178">
        <v>0</v>
      </c>
      <c r="O52" s="178">
        <f>ROUND(E52*N52,2)</f>
        <v>0</v>
      </c>
      <c r="P52" s="178">
        <v>0</v>
      </c>
      <c r="Q52" s="178">
        <f>ROUND(E52*P52,2)</f>
        <v>0</v>
      </c>
      <c r="R52" s="178" t="s">
        <v>104</v>
      </c>
      <c r="S52" s="178" t="s">
        <v>105</v>
      </c>
      <c r="T52" s="179" t="s">
        <v>105</v>
      </c>
      <c r="U52" s="161">
        <v>0.48399999999999999</v>
      </c>
      <c r="V52" s="161">
        <f>ROUND(E52*U52,2)</f>
        <v>136.54</v>
      </c>
      <c r="W52" s="161"/>
      <c r="X52" s="161" t="s">
        <v>106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107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248" t="s">
        <v>249</v>
      </c>
      <c r="D53" s="249"/>
      <c r="E53" s="249"/>
      <c r="F53" s="249"/>
      <c r="G53" s="249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109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80" t="str">
        <f>C53</f>
        <v>bez naložení do dopravní nádoby, ale s vyprázdněním dopravní nádoby na hromadu nebo na dopravní prostředek,</v>
      </c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191" t="s">
        <v>494</v>
      </c>
      <c r="D54" s="162"/>
      <c r="E54" s="163">
        <v>282.11399999999998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122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3">
        <v>14</v>
      </c>
      <c r="B55" s="174" t="s">
        <v>259</v>
      </c>
      <c r="C55" s="190" t="s">
        <v>260</v>
      </c>
      <c r="D55" s="175" t="s">
        <v>116</v>
      </c>
      <c r="E55" s="176">
        <v>1598.646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8">
        <v>0</v>
      </c>
      <c r="O55" s="178">
        <f>ROUND(E55*N55,2)</f>
        <v>0</v>
      </c>
      <c r="P55" s="178">
        <v>0</v>
      </c>
      <c r="Q55" s="178">
        <f>ROUND(E55*P55,2)</f>
        <v>0</v>
      </c>
      <c r="R55" s="178" t="s">
        <v>104</v>
      </c>
      <c r="S55" s="178" t="s">
        <v>105</v>
      </c>
      <c r="T55" s="179" t="s">
        <v>105</v>
      </c>
      <c r="U55" s="161">
        <v>1.0999999999999999E-2</v>
      </c>
      <c r="V55" s="161">
        <f>ROUND(E55*U55,2)</f>
        <v>17.59</v>
      </c>
      <c r="W55" s="161"/>
      <c r="X55" s="161" t="s">
        <v>106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137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48" t="s">
        <v>261</v>
      </c>
      <c r="D56" s="249"/>
      <c r="E56" s="249"/>
      <c r="F56" s="249"/>
      <c r="G56" s="249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109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3">
        <v>15</v>
      </c>
      <c r="B57" s="174" t="s">
        <v>263</v>
      </c>
      <c r="C57" s="190" t="s">
        <v>264</v>
      </c>
      <c r="D57" s="175" t="s">
        <v>116</v>
      </c>
      <c r="E57" s="176">
        <v>282.11399999999998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8">
        <v>0</v>
      </c>
      <c r="O57" s="178">
        <f>ROUND(E57*N57,2)</f>
        <v>0</v>
      </c>
      <c r="P57" s="178">
        <v>0</v>
      </c>
      <c r="Q57" s="178">
        <f>ROUND(E57*P57,2)</f>
        <v>0</v>
      </c>
      <c r="R57" s="178" t="s">
        <v>104</v>
      </c>
      <c r="S57" s="178" t="s">
        <v>105</v>
      </c>
      <c r="T57" s="179" t="s">
        <v>105</v>
      </c>
      <c r="U57" s="161">
        <v>1.2E-2</v>
      </c>
      <c r="V57" s="161">
        <f>ROUND(E57*U57,2)</f>
        <v>3.39</v>
      </c>
      <c r="W57" s="161"/>
      <c r="X57" s="161" t="s">
        <v>106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107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48" t="s">
        <v>261</v>
      </c>
      <c r="D58" s="249"/>
      <c r="E58" s="249"/>
      <c r="F58" s="249"/>
      <c r="G58" s="249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109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3">
        <v>16</v>
      </c>
      <c r="B59" s="174" t="s">
        <v>289</v>
      </c>
      <c r="C59" s="190" t="s">
        <v>290</v>
      </c>
      <c r="D59" s="175" t="s">
        <v>116</v>
      </c>
      <c r="E59" s="176">
        <v>357.99599999999998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21</v>
      </c>
      <c r="M59" s="178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78" t="s">
        <v>104</v>
      </c>
      <c r="S59" s="178" t="s">
        <v>105</v>
      </c>
      <c r="T59" s="179" t="s">
        <v>105</v>
      </c>
      <c r="U59" s="161">
        <v>1.0999999999999999E-2</v>
      </c>
      <c r="V59" s="161">
        <f>ROUND(E59*U59,2)</f>
        <v>3.94</v>
      </c>
      <c r="W59" s="161"/>
      <c r="X59" s="161" t="s">
        <v>106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137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48" t="s">
        <v>261</v>
      </c>
      <c r="D60" s="249"/>
      <c r="E60" s="249"/>
      <c r="F60" s="249"/>
      <c r="G60" s="249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109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3">
        <v>17</v>
      </c>
      <c r="B61" s="174" t="s">
        <v>495</v>
      </c>
      <c r="C61" s="190" t="s">
        <v>293</v>
      </c>
      <c r="D61" s="175" t="s">
        <v>116</v>
      </c>
      <c r="E61" s="176">
        <v>282.11399999999998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8">
        <v>0</v>
      </c>
      <c r="O61" s="178">
        <f>ROUND(E61*N61,2)</f>
        <v>0</v>
      </c>
      <c r="P61" s="178">
        <v>0</v>
      </c>
      <c r="Q61" s="178">
        <f>ROUND(E61*P61,2)</f>
        <v>0</v>
      </c>
      <c r="R61" s="178" t="s">
        <v>104</v>
      </c>
      <c r="S61" s="178" t="s">
        <v>105</v>
      </c>
      <c r="T61" s="179" t="s">
        <v>105</v>
      </c>
      <c r="U61" s="161">
        <v>1.2E-2</v>
      </c>
      <c r="V61" s="161">
        <f>ROUND(E61*U61,2)</f>
        <v>3.39</v>
      </c>
      <c r="W61" s="161"/>
      <c r="X61" s="161" t="s">
        <v>106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137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248" t="s">
        <v>261</v>
      </c>
      <c r="D62" s="249"/>
      <c r="E62" s="249"/>
      <c r="F62" s="249"/>
      <c r="G62" s="249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109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33.75" outlineLevel="1" x14ac:dyDescent="0.2">
      <c r="A63" s="173">
        <v>18</v>
      </c>
      <c r="B63" s="174" t="s">
        <v>294</v>
      </c>
      <c r="C63" s="190" t="s">
        <v>295</v>
      </c>
      <c r="D63" s="175" t="s">
        <v>116</v>
      </c>
      <c r="E63" s="176">
        <v>1431.9839999999999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8">
        <v>0</v>
      </c>
      <c r="O63" s="178">
        <f>ROUND(E63*N63,2)</f>
        <v>0</v>
      </c>
      <c r="P63" s="178">
        <v>0</v>
      </c>
      <c r="Q63" s="178">
        <f>ROUND(E63*P63,2)</f>
        <v>0</v>
      </c>
      <c r="R63" s="178" t="s">
        <v>104</v>
      </c>
      <c r="S63" s="178" t="s">
        <v>105</v>
      </c>
      <c r="T63" s="179" t="s">
        <v>105</v>
      </c>
      <c r="U63" s="161">
        <v>0</v>
      </c>
      <c r="V63" s="161">
        <f>ROUND(E63*U63,2)</f>
        <v>0</v>
      </c>
      <c r="W63" s="161"/>
      <c r="X63" s="161" t="s">
        <v>106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137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248" t="s">
        <v>261</v>
      </c>
      <c r="D64" s="249"/>
      <c r="E64" s="249"/>
      <c r="F64" s="249"/>
      <c r="G64" s="249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109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191" t="s">
        <v>496</v>
      </c>
      <c r="D65" s="162"/>
      <c r="E65" s="163">
        <v>1431.9839999999999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122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33.75" outlineLevel="1" x14ac:dyDescent="0.2">
      <c r="A66" s="173">
        <v>19</v>
      </c>
      <c r="B66" s="174" t="s">
        <v>297</v>
      </c>
      <c r="C66" s="190" t="s">
        <v>298</v>
      </c>
      <c r="D66" s="175" t="s">
        <v>116</v>
      </c>
      <c r="E66" s="176">
        <v>1128.4559999999999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0</v>
      </c>
      <c r="O66" s="178">
        <f>ROUND(E66*N66,2)</f>
        <v>0</v>
      </c>
      <c r="P66" s="178">
        <v>0</v>
      </c>
      <c r="Q66" s="178">
        <f>ROUND(E66*P66,2)</f>
        <v>0</v>
      </c>
      <c r="R66" s="178" t="s">
        <v>104</v>
      </c>
      <c r="S66" s="178" t="s">
        <v>105</v>
      </c>
      <c r="T66" s="179" t="s">
        <v>105</v>
      </c>
      <c r="U66" s="161">
        <v>0</v>
      </c>
      <c r="V66" s="161">
        <f>ROUND(E66*U66,2)</f>
        <v>0</v>
      </c>
      <c r="W66" s="161"/>
      <c r="X66" s="161" t="s">
        <v>106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137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248" t="s">
        <v>261</v>
      </c>
      <c r="D67" s="249"/>
      <c r="E67" s="249"/>
      <c r="F67" s="249"/>
      <c r="G67" s="249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109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91" t="s">
        <v>497</v>
      </c>
      <c r="D68" s="162"/>
      <c r="E68" s="163">
        <v>1128.4559999999999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122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3">
        <v>20</v>
      </c>
      <c r="B69" s="174" t="s">
        <v>283</v>
      </c>
      <c r="C69" s="190" t="s">
        <v>284</v>
      </c>
      <c r="D69" s="175" t="s">
        <v>116</v>
      </c>
      <c r="E69" s="176">
        <v>357.99959999999999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21</v>
      </c>
      <c r="M69" s="178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78" t="s">
        <v>104</v>
      </c>
      <c r="S69" s="178" t="s">
        <v>105</v>
      </c>
      <c r="T69" s="179" t="s">
        <v>105</v>
      </c>
      <c r="U69" s="161">
        <v>0.05</v>
      </c>
      <c r="V69" s="161">
        <f>ROUND(E69*U69,2)</f>
        <v>17.899999999999999</v>
      </c>
      <c r="W69" s="161"/>
      <c r="X69" s="161" t="s">
        <v>106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137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191" t="s">
        <v>498</v>
      </c>
      <c r="D70" s="162"/>
      <c r="E70" s="163">
        <v>357.99959999999999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122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81">
        <v>21</v>
      </c>
      <c r="B71" s="182" t="s">
        <v>499</v>
      </c>
      <c r="C71" s="193" t="s">
        <v>500</v>
      </c>
      <c r="D71" s="183" t="s">
        <v>116</v>
      </c>
      <c r="E71" s="184">
        <v>282.11399999999998</v>
      </c>
      <c r="F71" s="185"/>
      <c r="G71" s="186">
        <f>ROUND(E71*F71,2)</f>
        <v>0</v>
      </c>
      <c r="H71" s="185"/>
      <c r="I71" s="186">
        <f>ROUND(E71*H71,2)</f>
        <v>0</v>
      </c>
      <c r="J71" s="185"/>
      <c r="K71" s="186">
        <f>ROUND(E71*J71,2)</f>
        <v>0</v>
      </c>
      <c r="L71" s="186">
        <v>21</v>
      </c>
      <c r="M71" s="186">
        <f>G71*(1+L71/100)</f>
        <v>0</v>
      </c>
      <c r="N71" s="186">
        <v>0</v>
      </c>
      <c r="O71" s="186">
        <f>ROUND(E71*N71,2)</f>
        <v>0</v>
      </c>
      <c r="P71" s="186">
        <v>0</v>
      </c>
      <c r="Q71" s="186">
        <f>ROUND(E71*P71,2)</f>
        <v>0</v>
      </c>
      <c r="R71" s="186" t="s">
        <v>104</v>
      </c>
      <c r="S71" s="186" t="s">
        <v>105</v>
      </c>
      <c r="T71" s="187" t="s">
        <v>105</v>
      </c>
      <c r="U71" s="161">
        <v>0.89</v>
      </c>
      <c r="V71" s="161">
        <f>ROUND(E71*U71,2)</f>
        <v>251.08</v>
      </c>
      <c r="W71" s="161"/>
      <c r="X71" s="161" t="s">
        <v>106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137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3">
        <v>22</v>
      </c>
      <c r="B72" s="174" t="s">
        <v>277</v>
      </c>
      <c r="C72" s="190" t="s">
        <v>278</v>
      </c>
      <c r="D72" s="175" t="s">
        <v>116</v>
      </c>
      <c r="E72" s="176">
        <v>1240.6464000000001</v>
      </c>
      <c r="F72" s="177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21</v>
      </c>
      <c r="M72" s="178">
        <f>G72*(1+L72/100)</f>
        <v>0</v>
      </c>
      <c r="N72" s="178">
        <v>0</v>
      </c>
      <c r="O72" s="178">
        <f>ROUND(E72*N72,2)</f>
        <v>0</v>
      </c>
      <c r="P72" s="178">
        <v>0</v>
      </c>
      <c r="Q72" s="178">
        <f>ROUND(E72*P72,2)</f>
        <v>0</v>
      </c>
      <c r="R72" s="178" t="s">
        <v>104</v>
      </c>
      <c r="S72" s="178" t="s">
        <v>105</v>
      </c>
      <c r="T72" s="179" t="s">
        <v>105</v>
      </c>
      <c r="U72" s="161">
        <v>0.2</v>
      </c>
      <c r="V72" s="161">
        <f>ROUND(E72*U72,2)</f>
        <v>248.13</v>
      </c>
      <c r="W72" s="161"/>
      <c r="X72" s="161" t="s">
        <v>106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137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48" t="s">
        <v>279</v>
      </c>
      <c r="D73" s="249"/>
      <c r="E73" s="249"/>
      <c r="F73" s="249"/>
      <c r="G73" s="249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109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91" t="s">
        <v>501</v>
      </c>
      <c r="D74" s="162"/>
      <c r="E74" s="163">
        <v>1240.6464000000001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122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3">
        <v>23</v>
      </c>
      <c r="B75" s="174" t="s">
        <v>271</v>
      </c>
      <c r="C75" s="190" t="s">
        <v>272</v>
      </c>
      <c r="D75" s="175" t="s">
        <v>116</v>
      </c>
      <c r="E75" s="176">
        <v>505.77359999999999</v>
      </c>
      <c r="F75" s="177"/>
      <c r="G75" s="178">
        <f>ROUND(E75*F75,2)</f>
        <v>0</v>
      </c>
      <c r="H75" s="177"/>
      <c r="I75" s="178">
        <f>ROUND(E75*H75,2)</f>
        <v>0</v>
      </c>
      <c r="J75" s="177"/>
      <c r="K75" s="178">
        <f>ROUND(E75*J75,2)</f>
        <v>0</v>
      </c>
      <c r="L75" s="178">
        <v>21</v>
      </c>
      <c r="M75" s="178">
        <f>G75*(1+L75/100)</f>
        <v>0</v>
      </c>
      <c r="N75" s="178">
        <v>1.7</v>
      </c>
      <c r="O75" s="178">
        <f>ROUND(E75*N75,2)</f>
        <v>859.82</v>
      </c>
      <c r="P75" s="178">
        <v>0</v>
      </c>
      <c r="Q75" s="178">
        <f>ROUND(E75*P75,2)</f>
        <v>0</v>
      </c>
      <c r="R75" s="178" t="s">
        <v>104</v>
      </c>
      <c r="S75" s="178" t="s">
        <v>105</v>
      </c>
      <c r="T75" s="179" t="s">
        <v>105</v>
      </c>
      <c r="U75" s="161">
        <v>1.587</v>
      </c>
      <c r="V75" s="161">
        <f>ROUND(E75*U75,2)</f>
        <v>802.66</v>
      </c>
      <c r="W75" s="161"/>
      <c r="X75" s="161" t="s">
        <v>106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137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2.5" outlineLevel="1" x14ac:dyDescent="0.2">
      <c r="A76" s="159"/>
      <c r="B76" s="160"/>
      <c r="C76" s="248" t="s">
        <v>273</v>
      </c>
      <c r="D76" s="249"/>
      <c r="E76" s="249"/>
      <c r="F76" s="249"/>
      <c r="G76" s="249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109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80" t="str">
        <f>C76</f>
        <v>sypaninou z vhodných hornin tř. 1 - 4 nebo materiálem připraveným podél výkopu ve vzdálenosti do 3 m od jeho kraje, pro jakoukoliv hloubku výkopu a jakoukoliv míru zhutnění,</v>
      </c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91" t="s">
        <v>502</v>
      </c>
      <c r="D77" s="162"/>
      <c r="E77" s="163">
        <v>43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122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191" t="s">
        <v>503</v>
      </c>
      <c r="D78" s="162"/>
      <c r="E78" s="163">
        <v>395.27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122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191" t="s">
        <v>504</v>
      </c>
      <c r="D79" s="162"/>
      <c r="E79" s="163">
        <v>67.5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122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56.25" outlineLevel="1" x14ac:dyDescent="0.2">
      <c r="A80" s="173">
        <v>24</v>
      </c>
      <c r="B80" s="174" t="s">
        <v>300</v>
      </c>
      <c r="C80" s="190" t="s">
        <v>301</v>
      </c>
      <c r="D80" s="175" t="s">
        <v>116</v>
      </c>
      <c r="E80" s="176">
        <v>640.13599999999997</v>
      </c>
      <c r="F80" s="177"/>
      <c r="G80" s="178">
        <f>ROUND(E80*F80,2)</f>
        <v>0</v>
      </c>
      <c r="H80" s="177"/>
      <c r="I80" s="178">
        <f>ROUND(E80*H80,2)</f>
        <v>0</v>
      </c>
      <c r="J80" s="177"/>
      <c r="K80" s="178">
        <f>ROUND(E80*J80,2)</f>
        <v>0</v>
      </c>
      <c r="L80" s="178">
        <v>21</v>
      </c>
      <c r="M80" s="178">
        <f>G80*(1+L80/100)</f>
        <v>0</v>
      </c>
      <c r="N80" s="178">
        <v>0</v>
      </c>
      <c r="O80" s="178">
        <f>ROUND(E80*N80,2)</f>
        <v>0</v>
      </c>
      <c r="P80" s="178">
        <v>0</v>
      </c>
      <c r="Q80" s="178">
        <f>ROUND(E80*P80,2)</f>
        <v>0</v>
      </c>
      <c r="R80" s="178" t="s">
        <v>104</v>
      </c>
      <c r="S80" s="178" t="s">
        <v>105</v>
      </c>
      <c r="T80" s="179" t="s">
        <v>105</v>
      </c>
      <c r="U80" s="161">
        <v>4.2999999999999997E-2</v>
      </c>
      <c r="V80" s="161">
        <f>ROUND(E80*U80,2)</f>
        <v>27.53</v>
      </c>
      <c r="W80" s="161"/>
      <c r="X80" s="161" t="s">
        <v>106</v>
      </c>
      <c r="Y80" s="152"/>
      <c r="Z80" s="152"/>
      <c r="AA80" s="152"/>
      <c r="AB80" s="152"/>
      <c r="AC80" s="152"/>
      <c r="AD80" s="152"/>
      <c r="AE80" s="152"/>
      <c r="AF80" s="152"/>
      <c r="AG80" s="152" t="s">
        <v>137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248" t="s">
        <v>302</v>
      </c>
      <c r="D81" s="249"/>
      <c r="E81" s="249"/>
      <c r="F81" s="249"/>
      <c r="G81" s="249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109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81">
        <v>25</v>
      </c>
      <c r="B82" s="182" t="s">
        <v>304</v>
      </c>
      <c r="C82" s="193" t="s">
        <v>305</v>
      </c>
      <c r="D82" s="183" t="s">
        <v>116</v>
      </c>
      <c r="E82" s="184">
        <v>357.99599999999998</v>
      </c>
      <c r="F82" s="185"/>
      <c r="G82" s="186">
        <f>ROUND(E82*F82,2)</f>
        <v>0</v>
      </c>
      <c r="H82" s="185"/>
      <c r="I82" s="186">
        <f>ROUND(E82*H82,2)</f>
        <v>0</v>
      </c>
      <c r="J82" s="185"/>
      <c r="K82" s="186">
        <f>ROUND(E82*J82,2)</f>
        <v>0</v>
      </c>
      <c r="L82" s="186">
        <v>21</v>
      </c>
      <c r="M82" s="186">
        <f>G82*(1+L82/100)</f>
        <v>0</v>
      </c>
      <c r="N82" s="186">
        <v>0</v>
      </c>
      <c r="O82" s="186">
        <f>ROUND(E82*N82,2)</f>
        <v>0</v>
      </c>
      <c r="P82" s="186">
        <v>0</v>
      </c>
      <c r="Q82" s="186">
        <f>ROUND(E82*P82,2)</f>
        <v>0</v>
      </c>
      <c r="R82" s="186" t="s">
        <v>104</v>
      </c>
      <c r="S82" s="186" t="s">
        <v>105</v>
      </c>
      <c r="T82" s="187" t="s">
        <v>105</v>
      </c>
      <c r="U82" s="161">
        <v>0</v>
      </c>
      <c r="V82" s="161">
        <f>ROUND(E82*U82,2)</f>
        <v>0</v>
      </c>
      <c r="W82" s="161"/>
      <c r="X82" s="161" t="s">
        <v>106</v>
      </c>
      <c r="Y82" s="152"/>
      <c r="Z82" s="152"/>
      <c r="AA82" s="152"/>
      <c r="AB82" s="152"/>
      <c r="AC82" s="152"/>
      <c r="AD82" s="152"/>
      <c r="AE82" s="152"/>
      <c r="AF82" s="152"/>
      <c r="AG82" s="152" t="s">
        <v>137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81">
        <v>26</v>
      </c>
      <c r="B83" s="182" t="s">
        <v>307</v>
      </c>
      <c r="C83" s="193" t="s">
        <v>308</v>
      </c>
      <c r="D83" s="183" t="s">
        <v>116</v>
      </c>
      <c r="E83" s="184">
        <v>282.11399999999998</v>
      </c>
      <c r="F83" s="185"/>
      <c r="G83" s="186">
        <f>ROUND(E83*F83,2)</f>
        <v>0</v>
      </c>
      <c r="H83" s="185"/>
      <c r="I83" s="186">
        <f>ROUND(E83*H83,2)</f>
        <v>0</v>
      </c>
      <c r="J83" s="185"/>
      <c r="K83" s="186">
        <f>ROUND(E83*J83,2)</f>
        <v>0</v>
      </c>
      <c r="L83" s="186">
        <v>21</v>
      </c>
      <c r="M83" s="186">
        <f>G83*(1+L83/100)</f>
        <v>0</v>
      </c>
      <c r="N83" s="186">
        <v>0</v>
      </c>
      <c r="O83" s="186">
        <f>ROUND(E83*N83,2)</f>
        <v>0</v>
      </c>
      <c r="P83" s="186">
        <v>0</v>
      </c>
      <c r="Q83" s="186">
        <f>ROUND(E83*P83,2)</f>
        <v>0</v>
      </c>
      <c r="R83" s="186" t="s">
        <v>104</v>
      </c>
      <c r="S83" s="186" t="s">
        <v>105</v>
      </c>
      <c r="T83" s="187" t="s">
        <v>105</v>
      </c>
      <c r="U83" s="161">
        <v>0</v>
      </c>
      <c r="V83" s="161">
        <f>ROUND(E83*U83,2)</f>
        <v>0</v>
      </c>
      <c r="W83" s="161"/>
      <c r="X83" s="161" t="s">
        <v>106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137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3">
        <v>27</v>
      </c>
      <c r="B84" s="174" t="s">
        <v>505</v>
      </c>
      <c r="C84" s="190" t="s">
        <v>506</v>
      </c>
      <c r="D84" s="175" t="s">
        <v>116</v>
      </c>
      <c r="E84" s="176">
        <v>134.34</v>
      </c>
      <c r="F84" s="177"/>
      <c r="G84" s="178">
        <f>ROUND(E84*F84,2)</f>
        <v>0</v>
      </c>
      <c r="H84" s="177"/>
      <c r="I84" s="178">
        <f>ROUND(E84*H84,2)</f>
        <v>0</v>
      </c>
      <c r="J84" s="177"/>
      <c r="K84" s="178">
        <f>ROUND(E84*J84,2)</f>
        <v>0</v>
      </c>
      <c r="L84" s="178">
        <v>21</v>
      </c>
      <c r="M84" s="178">
        <f>G84*(1+L84/100)</f>
        <v>0</v>
      </c>
      <c r="N84" s="178">
        <v>1.1322000000000001</v>
      </c>
      <c r="O84" s="178">
        <f>ROUND(E84*N84,2)</f>
        <v>152.1</v>
      </c>
      <c r="P84" s="178">
        <v>0</v>
      </c>
      <c r="Q84" s="178">
        <f>ROUND(E84*P84,2)</f>
        <v>0</v>
      </c>
      <c r="R84" s="178" t="s">
        <v>268</v>
      </c>
      <c r="S84" s="178" t="s">
        <v>105</v>
      </c>
      <c r="T84" s="179" t="s">
        <v>105</v>
      </c>
      <c r="U84" s="161">
        <v>1.6950000000000001</v>
      </c>
      <c r="V84" s="161">
        <f>ROUND(E84*U84,2)</f>
        <v>227.71</v>
      </c>
      <c r="W84" s="161"/>
      <c r="X84" s="161" t="s">
        <v>106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137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248" t="s">
        <v>269</v>
      </c>
      <c r="D85" s="249"/>
      <c r="E85" s="249"/>
      <c r="F85" s="249"/>
      <c r="G85" s="249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109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191" t="s">
        <v>507</v>
      </c>
      <c r="D86" s="162"/>
      <c r="E86" s="163">
        <v>10.49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122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91" t="s">
        <v>508</v>
      </c>
      <c r="D87" s="162"/>
      <c r="E87" s="163">
        <v>101.35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122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/>
      <c r="B88" s="160"/>
      <c r="C88" s="191" t="s">
        <v>509</v>
      </c>
      <c r="D88" s="162"/>
      <c r="E88" s="163">
        <v>22.5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122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x14ac:dyDescent="0.2">
      <c r="A89" s="167" t="s">
        <v>99</v>
      </c>
      <c r="B89" s="168" t="s">
        <v>65</v>
      </c>
      <c r="C89" s="189" t="s">
        <v>66</v>
      </c>
      <c r="D89" s="169"/>
      <c r="E89" s="170"/>
      <c r="F89" s="171"/>
      <c r="G89" s="171">
        <f>SUMIF(AG90:AG156,"&lt;&gt;NOR",G90:G156)</f>
        <v>0</v>
      </c>
      <c r="H89" s="171"/>
      <c r="I89" s="171">
        <f>SUM(I90:I156)</f>
        <v>0</v>
      </c>
      <c r="J89" s="171"/>
      <c r="K89" s="171">
        <f>SUM(K90:K156)</f>
        <v>0</v>
      </c>
      <c r="L89" s="171"/>
      <c r="M89" s="171">
        <f>SUM(M90:M156)</f>
        <v>0</v>
      </c>
      <c r="N89" s="171"/>
      <c r="O89" s="171">
        <f>SUM(O90:O156)</f>
        <v>3.4400000000000004</v>
      </c>
      <c r="P89" s="171"/>
      <c r="Q89" s="171">
        <f>SUM(Q90:Q156)</f>
        <v>0</v>
      </c>
      <c r="R89" s="171"/>
      <c r="S89" s="171"/>
      <c r="T89" s="172"/>
      <c r="U89" s="166"/>
      <c r="V89" s="166">
        <f>SUM(V90:V156)</f>
        <v>870.32</v>
      </c>
      <c r="W89" s="166"/>
      <c r="X89" s="166"/>
      <c r="AG89" t="s">
        <v>100</v>
      </c>
    </row>
    <row r="90" spans="1:60" ht="22.5" outlineLevel="1" x14ac:dyDescent="0.2">
      <c r="A90" s="181">
        <v>28</v>
      </c>
      <c r="B90" s="182" t="s">
        <v>510</v>
      </c>
      <c r="C90" s="193" t="s">
        <v>511</v>
      </c>
      <c r="D90" s="183" t="s">
        <v>355</v>
      </c>
      <c r="E90" s="184">
        <v>8</v>
      </c>
      <c r="F90" s="185"/>
      <c r="G90" s="186">
        <f>ROUND(E90*F90,2)</f>
        <v>0</v>
      </c>
      <c r="H90" s="185"/>
      <c r="I90" s="186">
        <f>ROUND(E90*H90,2)</f>
        <v>0</v>
      </c>
      <c r="J90" s="185"/>
      <c r="K90" s="186">
        <f>ROUND(E90*J90,2)</f>
        <v>0</v>
      </c>
      <c r="L90" s="186">
        <v>21</v>
      </c>
      <c r="M90" s="186">
        <f>G90*(1+L90/100)</f>
        <v>0</v>
      </c>
      <c r="N90" s="186">
        <v>3.2000000000000003E-4</v>
      </c>
      <c r="O90" s="186">
        <f>ROUND(E90*N90,2)</f>
        <v>0</v>
      </c>
      <c r="P90" s="186">
        <v>0</v>
      </c>
      <c r="Q90" s="186">
        <f>ROUND(E90*P90,2)</f>
        <v>0</v>
      </c>
      <c r="R90" s="186" t="s">
        <v>268</v>
      </c>
      <c r="S90" s="186" t="s">
        <v>105</v>
      </c>
      <c r="T90" s="187" t="s">
        <v>105</v>
      </c>
      <c r="U90" s="161">
        <v>1.0940000000000001</v>
      </c>
      <c r="V90" s="161">
        <f>ROUND(E90*U90,2)</f>
        <v>8.75</v>
      </c>
      <c r="W90" s="161"/>
      <c r="X90" s="161" t="s">
        <v>106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137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ht="22.5" outlineLevel="1" x14ac:dyDescent="0.2">
      <c r="A91" s="181">
        <v>29</v>
      </c>
      <c r="B91" s="182" t="s">
        <v>512</v>
      </c>
      <c r="C91" s="193" t="s">
        <v>513</v>
      </c>
      <c r="D91" s="183" t="s">
        <v>355</v>
      </c>
      <c r="E91" s="184">
        <v>8</v>
      </c>
      <c r="F91" s="185"/>
      <c r="G91" s="186">
        <f>ROUND(E91*F91,2)</f>
        <v>0</v>
      </c>
      <c r="H91" s="185"/>
      <c r="I91" s="186">
        <f>ROUND(E91*H91,2)</f>
        <v>0</v>
      </c>
      <c r="J91" s="185"/>
      <c r="K91" s="186">
        <f>ROUND(E91*J91,2)</f>
        <v>0</v>
      </c>
      <c r="L91" s="186">
        <v>21</v>
      </c>
      <c r="M91" s="186">
        <f>G91*(1+L91/100)</f>
        <v>0</v>
      </c>
      <c r="N91" s="186">
        <v>4.0999999999999999E-4</v>
      </c>
      <c r="O91" s="186">
        <f>ROUND(E91*N91,2)</f>
        <v>0</v>
      </c>
      <c r="P91" s="186">
        <v>0</v>
      </c>
      <c r="Q91" s="186">
        <f>ROUND(E91*P91,2)</f>
        <v>0</v>
      </c>
      <c r="R91" s="186" t="s">
        <v>268</v>
      </c>
      <c r="S91" s="186" t="s">
        <v>105</v>
      </c>
      <c r="T91" s="187" t="s">
        <v>105</v>
      </c>
      <c r="U91" s="161">
        <v>0.85599999999999998</v>
      </c>
      <c r="V91" s="161">
        <f>ROUND(E91*U91,2)</f>
        <v>6.85</v>
      </c>
      <c r="W91" s="161"/>
      <c r="X91" s="161" t="s">
        <v>106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137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2.5" outlineLevel="1" x14ac:dyDescent="0.2">
      <c r="A92" s="181">
        <v>30</v>
      </c>
      <c r="B92" s="182" t="s">
        <v>514</v>
      </c>
      <c r="C92" s="193" t="s">
        <v>515</v>
      </c>
      <c r="D92" s="183" t="s">
        <v>355</v>
      </c>
      <c r="E92" s="184">
        <v>9</v>
      </c>
      <c r="F92" s="185"/>
      <c r="G92" s="186">
        <f>ROUND(E92*F92,2)</f>
        <v>0</v>
      </c>
      <c r="H92" s="185"/>
      <c r="I92" s="186">
        <f>ROUND(E92*H92,2)</f>
        <v>0</v>
      </c>
      <c r="J92" s="185"/>
      <c r="K92" s="186">
        <f>ROUND(E92*J92,2)</f>
        <v>0</v>
      </c>
      <c r="L92" s="186">
        <v>21</v>
      </c>
      <c r="M92" s="186">
        <f>G92*(1+L92/100)</f>
        <v>0</v>
      </c>
      <c r="N92" s="186">
        <v>6.2E-4</v>
      </c>
      <c r="O92" s="186">
        <f>ROUND(E92*N92,2)</f>
        <v>0.01</v>
      </c>
      <c r="P92" s="186">
        <v>0</v>
      </c>
      <c r="Q92" s="186">
        <f>ROUND(E92*P92,2)</f>
        <v>0</v>
      </c>
      <c r="R92" s="186" t="s">
        <v>268</v>
      </c>
      <c r="S92" s="186" t="s">
        <v>105</v>
      </c>
      <c r="T92" s="187" t="s">
        <v>105</v>
      </c>
      <c r="U92" s="161">
        <v>1.24</v>
      </c>
      <c r="V92" s="161">
        <f>ROUND(E92*U92,2)</f>
        <v>11.16</v>
      </c>
      <c r="W92" s="161"/>
      <c r="X92" s="161" t="s">
        <v>106</v>
      </c>
      <c r="Y92" s="152"/>
      <c r="Z92" s="152"/>
      <c r="AA92" s="152"/>
      <c r="AB92" s="152"/>
      <c r="AC92" s="152"/>
      <c r="AD92" s="152"/>
      <c r="AE92" s="152"/>
      <c r="AF92" s="152"/>
      <c r="AG92" s="152" t="s">
        <v>137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73">
        <v>31</v>
      </c>
      <c r="B93" s="174" t="s">
        <v>516</v>
      </c>
      <c r="C93" s="190" t="s">
        <v>517</v>
      </c>
      <c r="D93" s="175" t="s">
        <v>355</v>
      </c>
      <c r="E93" s="176">
        <v>29</v>
      </c>
      <c r="F93" s="177"/>
      <c r="G93" s="178">
        <f>ROUND(E93*F93,2)</f>
        <v>0</v>
      </c>
      <c r="H93" s="177"/>
      <c r="I93" s="178">
        <f>ROUND(E93*H93,2)</f>
        <v>0</v>
      </c>
      <c r="J93" s="177"/>
      <c r="K93" s="178">
        <f>ROUND(E93*J93,2)</f>
        <v>0</v>
      </c>
      <c r="L93" s="178">
        <v>21</v>
      </c>
      <c r="M93" s="178">
        <f>G93*(1+L93/100)</f>
        <v>0</v>
      </c>
      <c r="N93" s="178">
        <v>0</v>
      </c>
      <c r="O93" s="178">
        <f>ROUND(E93*N93,2)</f>
        <v>0</v>
      </c>
      <c r="P93" s="178">
        <v>0</v>
      </c>
      <c r="Q93" s="178">
        <f>ROUND(E93*P93,2)</f>
        <v>0</v>
      </c>
      <c r="R93" s="178" t="s">
        <v>268</v>
      </c>
      <c r="S93" s="178" t="s">
        <v>105</v>
      </c>
      <c r="T93" s="179" t="s">
        <v>105</v>
      </c>
      <c r="U93" s="161">
        <v>1.2216</v>
      </c>
      <c r="V93" s="161">
        <f>ROUND(E93*U93,2)</f>
        <v>35.43</v>
      </c>
      <c r="W93" s="161"/>
      <c r="X93" s="161" t="s">
        <v>106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137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191" t="s">
        <v>518</v>
      </c>
      <c r="D94" s="162"/>
      <c r="E94" s="163">
        <v>15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122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91" t="s">
        <v>519</v>
      </c>
      <c r="D95" s="162"/>
      <c r="E95" s="163">
        <v>5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122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191" t="s">
        <v>520</v>
      </c>
      <c r="D96" s="162"/>
      <c r="E96" s="163">
        <v>2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122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191" t="s">
        <v>521</v>
      </c>
      <c r="D97" s="162"/>
      <c r="E97" s="163">
        <v>2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122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9"/>
      <c r="B98" s="160"/>
      <c r="C98" s="191" t="s">
        <v>522</v>
      </c>
      <c r="D98" s="162"/>
      <c r="E98" s="163">
        <v>5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2"/>
      <c r="Z98" s="152"/>
      <c r="AA98" s="152"/>
      <c r="AB98" s="152"/>
      <c r="AC98" s="152"/>
      <c r="AD98" s="152"/>
      <c r="AE98" s="152"/>
      <c r="AF98" s="152"/>
      <c r="AG98" s="152" t="s">
        <v>122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ht="22.5" outlineLevel="1" x14ac:dyDescent="0.2">
      <c r="A99" s="173">
        <v>32</v>
      </c>
      <c r="B99" s="174" t="s">
        <v>523</v>
      </c>
      <c r="C99" s="190" t="s">
        <v>524</v>
      </c>
      <c r="D99" s="175" t="s">
        <v>350</v>
      </c>
      <c r="E99" s="176">
        <v>187.5</v>
      </c>
      <c r="F99" s="177"/>
      <c r="G99" s="178">
        <f>ROUND(E99*F99,2)</f>
        <v>0</v>
      </c>
      <c r="H99" s="177"/>
      <c r="I99" s="178">
        <f>ROUND(E99*H99,2)</f>
        <v>0</v>
      </c>
      <c r="J99" s="177"/>
      <c r="K99" s="178">
        <f>ROUND(E99*J99,2)</f>
        <v>0</v>
      </c>
      <c r="L99" s="178">
        <v>21</v>
      </c>
      <c r="M99" s="178">
        <f>G99*(1+L99/100)</f>
        <v>0</v>
      </c>
      <c r="N99" s="178">
        <v>0</v>
      </c>
      <c r="O99" s="178">
        <f>ROUND(E99*N99,2)</f>
        <v>0</v>
      </c>
      <c r="P99" s="178">
        <v>0</v>
      </c>
      <c r="Q99" s="178">
        <f>ROUND(E99*P99,2)</f>
        <v>0</v>
      </c>
      <c r="R99" s="178" t="s">
        <v>268</v>
      </c>
      <c r="S99" s="178" t="s">
        <v>105</v>
      </c>
      <c r="T99" s="179" t="s">
        <v>105</v>
      </c>
      <c r="U99" s="161">
        <v>3.4000000000000002E-2</v>
      </c>
      <c r="V99" s="161">
        <f>ROUND(E99*U99,2)</f>
        <v>6.38</v>
      </c>
      <c r="W99" s="161"/>
      <c r="X99" s="161" t="s">
        <v>106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137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248" t="s">
        <v>269</v>
      </c>
      <c r="D100" s="249"/>
      <c r="E100" s="249"/>
      <c r="F100" s="249"/>
      <c r="G100" s="249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109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91" t="s">
        <v>525</v>
      </c>
      <c r="D101" s="162"/>
      <c r="E101" s="163">
        <v>187.5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122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ht="22.5" outlineLevel="1" x14ac:dyDescent="0.2">
      <c r="A102" s="173">
        <v>33</v>
      </c>
      <c r="B102" s="174" t="s">
        <v>526</v>
      </c>
      <c r="C102" s="190" t="s">
        <v>527</v>
      </c>
      <c r="D102" s="175" t="s">
        <v>350</v>
      </c>
      <c r="E102" s="176">
        <v>844.6</v>
      </c>
      <c r="F102" s="177"/>
      <c r="G102" s="178">
        <f>ROUND(E102*F102,2)</f>
        <v>0</v>
      </c>
      <c r="H102" s="177"/>
      <c r="I102" s="178">
        <f>ROUND(E102*H102,2)</f>
        <v>0</v>
      </c>
      <c r="J102" s="177"/>
      <c r="K102" s="178">
        <f>ROUND(E102*J102,2)</f>
        <v>0</v>
      </c>
      <c r="L102" s="178">
        <v>21</v>
      </c>
      <c r="M102" s="178">
        <f>G102*(1+L102/100)</f>
        <v>0</v>
      </c>
      <c r="N102" s="178">
        <v>0</v>
      </c>
      <c r="O102" s="178">
        <f>ROUND(E102*N102,2)</f>
        <v>0</v>
      </c>
      <c r="P102" s="178">
        <v>0</v>
      </c>
      <c r="Q102" s="178">
        <f>ROUND(E102*P102,2)</f>
        <v>0</v>
      </c>
      <c r="R102" s="178" t="s">
        <v>268</v>
      </c>
      <c r="S102" s="178" t="s">
        <v>105</v>
      </c>
      <c r="T102" s="179" t="s">
        <v>105</v>
      </c>
      <c r="U102" s="161">
        <v>0.126</v>
      </c>
      <c r="V102" s="161">
        <f>ROUND(E102*U102,2)</f>
        <v>106.42</v>
      </c>
      <c r="W102" s="161"/>
      <c r="X102" s="161" t="s">
        <v>106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137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248" t="s">
        <v>269</v>
      </c>
      <c r="D103" s="249"/>
      <c r="E103" s="249"/>
      <c r="F103" s="249"/>
      <c r="G103" s="249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109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191" t="s">
        <v>528</v>
      </c>
      <c r="D104" s="162"/>
      <c r="E104" s="163">
        <v>844.6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122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73">
        <v>34</v>
      </c>
      <c r="B105" s="174" t="s">
        <v>529</v>
      </c>
      <c r="C105" s="190" t="s">
        <v>530</v>
      </c>
      <c r="D105" s="175" t="s">
        <v>350</v>
      </c>
      <c r="E105" s="176">
        <v>87.4</v>
      </c>
      <c r="F105" s="177"/>
      <c r="G105" s="178">
        <f>ROUND(E105*F105,2)</f>
        <v>0</v>
      </c>
      <c r="H105" s="177"/>
      <c r="I105" s="178">
        <f>ROUND(E105*H105,2)</f>
        <v>0</v>
      </c>
      <c r="J105" s="177"/>
      <c r="K105" s="178">
        <f>ROUND(E105*J105,2)</f>
        <v>0</v>
      </c>
      <c r="L105" s="178">
        <v>21</v>
      </c>
      <c r="M105" s="178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78" t="s">
        <v>268</v>
      </c>
      <c r="S105" s="178" t="s">
        <v>105</v>
      </c>
      <c r="T105" s="179" t="s">
        <v>105</v>
      </c>
      <c r="U105" s="161">
        <v>0.17199999999999999</v>
      </c>
      <c r="V105" s="161">
        <f>ROUND(E105*U105,2)</f>
        <v>15.03</v>
      </c>
      <c r="W105" s="161"/>
      <c r="X105" s="161" t="s">
        <v>106</v>
      </c>
      <c r="Y105" s="152"/>
      <c r="Z105" s="152"/>
      <c r="AA105" s="152"/>
      <c r="AB105" s="152"/>
      <c r="AC105" s="152"/>
      <c r="AD105" s="152"/>
      <c r="AE105" s="152"/>
      <c r="AF105" s="152"/>
      <c r="AG105" s="152" t="s">
        <v>137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248" t="s">
        <v>269</v>
      </c>
      <c r="D106" s="249"/>
      <c r="E106" s="249"/>
      <c r="F106" s="249"/>
      <c r="G106" s="249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109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91" t="s">
        <v>531</v>
      </c>
      <c r="D107" s="162"/>
      <c r="E107" s="163">
        <v>87.4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122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81">
        <v>35</v>
      </c>
      <c r="B108" s="182" t="s">
        <v>532</v>
      </c>
      <c r="C108" s="193" t="s">
        <v>533</v>
      </c>
      <c r="D108" s="183" t="s">
        <v>355</v>
      </c>
      <c r="E108" s="184">
        <v>39</v>
      </c>
      <c r="F108" s="185"/>
      <c r="G108" s="186">
        <f>ROUND(E108*F108,2)</f>
        <v>0</v>
      </c>
      <c r="H108" s="185"/>
      <c r="I108" s="186">
        <f>ROUND(E108*H108,2)</f>
        <v>0</v>
      </c>
      <c r="J108" s="185"/>
      <c r="K108" s="186">
        <f>ROUND(E108*J108,2)</f>
        <v>0</v>
      </c>
      <c r="L108" s="186">
        <v>21</v>
      </c>
      <c r="M108" s="186">
        <f>G108*(1+L108/100)</f>
        <v>0</v>
      </c>
      <c r="N108" s="186">
        <v>8.0000000000000007E-5</v>
      </c>
      <c r="O108" s="186">
        <f>ROUND(E108*N108,2)</f>
        <v>0</v>
      </c>
      <c r="P108" s="186">
        <v>0</v>
      </c>
      <c r="Q108" s="186">
        <f>ROUND(E108*P108,2)</f>
        <v>0</v>
      </c>
      <c r="R108" s="186" t="s">
        <v>268</v>
      </c>
      <c r="S108" s="186" t="s">
        <v>105</v>
      </c>
      <c r="T108" s="187" t="s">
        <v>105</v>
      </c>
      <c r="U108" s="161">
        <v>0.92</v>
      </c>
      <c r="V108" s="161">
        <f>ROUND(E108*U108,2)</f>
        <v>35.880000000000003</v>
      </c>
      <c r="W108" s="161"/>
      <c r="X108" s="161" t="s">
        <v>106</v>
      </c>
      <c r="Y108" s="152"/>
      <c r="Z108" s="152"/>
      <c r="AA108" s="152"/>
      <c r="AB108" s="152"/>
      <c r="AC108" s="152"/>
      <c r="AD108" s="152"/>
      <c r="AE108" s="152"/>
      <c r="AF108" s="152"/>
      <c r="AG108" s="152" t="s">
        <v>137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33.75" outlineLevel="1" x14ac:dyDescent="0.2">
      <c r="A109" s="181">
        <v>36</v>
      </c>
      <c r="B109" s="182" t="s">
        <v>534</v>
      </c>
      <c r="C109" s="193" t="s">
        <v>535</v>
      </c>
      <c r="D109" s="183" t="s">
        <v>355</v>
      </c>
      <c r="E109" s="184">
        <v>39</v>
      </c>
      <c r="F109" s="185"/>
      <c r="G109" s="186">
        <f>ROUND(E109*F109,2)</f>
        <v>0</v>
      </c>
      <c r="H109" s="185"/>
      <c r="I109" s="186">
        <f>ROUND(E109*H109,2)</f>
        <v>0</v>
      </c>
      <c r="J109" s="185"/>
      <c r="K109" s="186">
        <f>ROUND(E109*J109,2)</f>
        <v>0</v>
      </c>
      <c r="L109" s="186">
        <v>21</v>
      </c>
      <c r="M109" s="186">
        <f>G109*(1+L109/100)</f>
        <v>0</v>
      </c>
      <c r="N109" s="186">
        <v>0</v>
      </c>
      <c r="O109" s="186">
        <f>ROUND(E109*N109,2)</f>
        <v>0</v>
      </c>
      <c r="P109" s="186">
        <v>0</v>
      </c>
      <c r="Q109" s="186">
        <f>ROUND(E109*P109,2)</f>
        <v>0</v>
      </c>
      <c r="R109" s="186" t="s">
        <v>268</v>
      </c>
      <c r="S109" s="186" t="s">
        <v>105</v>
      </c>
      <c r="T109" s="187" t="s">
        <v>105</v>
      </c>
      <c r="U109" s="161">
        <v>3.4740000000000002</v>
      </c>
      <c r="V109" s="161">
        <f>ROUND(E109*U109,2)</f>
        <v>135.49</v>
      </c>
      <c r="W109" s="161"/>
      <c r="X109" s="161" t="s">
        <v>106</v>
      </c>
      <c r="Y109" s="152"/>
      <c r="Z109" s="152"/>
      <c r="AA109" s="152"/>
      <c r="AB109" s="152"/>
      <c r="AC109" s="152"/>
      <c r="AD109" s="152"/>
      <c r="AE109" s="152"/>
      <c r="AF109" s="152"/>
      <c r="AG109" s="152" t="s">
        <v>137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3">
        <v>37</v>
      </c>
      <c r="B110" s="174" t="s">
        <v>536</v>
      </c>
      <c r="C110" s="190" t="s">
        <v>537</v>
      </c>
      <c r="D110" s="175" t="s">
        <v>350</v>
      </c>
      <c r="E110" s="176">
        <v>1031.5999999999999</v>
      </c>
      <c r="F110" s="177"/>
      <c r="G110" s="178">
        <f>ROUND(E110*F110,2)</f>
        <v>0</v>
      </c>
      <c r="H110" s="177"/>
      <c r="I110" s="178">
        <f>ROUND(E110*H110,2)</f>
        <v>0</v>
      </c>
      <c r="J110" s="177"/>
      <c r="K110" s="178">
        <f>ROUND(E110*J110,2)</f>
        <v>0</v>
      </c>
      <c r="L110" s="178">
        <v>21</v>
      </c>
      <c r="M110" s="178">
        <f>G110*(1+L110/100)</f>
        <v>0</v>
      </c>
      <c r="N110" s="178">
        <v>0</v>
      </c>
      <c r="O110" s="178">
        <f>ROUND(E110*N110,2)</f>
        <v>0</v>
      </c>
      <c r="P110" s="178">
        <v>0</v>
      </c>
      <c r="Q110" s="178">
        <f>ROUND(E110*P110,2)</f>
        <v>0</v>
      </c>
      <c r="R110" s="178" t="s">
        <v>268</v>
      </c>
      <c r="S110" s="178" t="s">
        <v>105</v>
      </c>
      <c r="T110" s="179" t="s">
        <v>105</v>
      </c>
      <c r="U110" s="161">
        <v>4.3999999999999997E-2</v>
      </c>
      <c r="V110" s="161">
        <f>ROUND(E110*U110,2)</f>
        <v>45.39</v>
      </c>
      <c r="W110" s="161"/>
      <c r="X110" s="161" t="s">
        <v>106</v>
      </c>
      <c r="Y110" s="152"/>
      <c r="Z110" s="152"/>
      <c r="AA110" s="152"/>
      <c r="AB110" s="152"/>
      <c r="AC110" s="152"/>
      <c r="AD110" s="152"/>
      <c r="AE110" s="152"/>
      <c r="AF110" s="152"/>
      <c r="AG110" s="152" t="s">
        <v>137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248" t="s">
        <v>538</v>
      </c>
      <c r="D111" s="249"/>
      <c r="E111" s="249"/>
      <c r="F111" s="249"/>
      <c r="G111" s="249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109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80" t="str">
        <f>C111</f>
        <v>přísun, montáže, demontáže a odsunu zkoušecího čerpadla, napuštění tlakovou vodou a dodání vody pro tlakovou zkoušku,</v>
      </c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1" t="s">
        <v>539</v>
      </c>
      <c r="D112" s="162"/>
      <c r="E112" s="163">
        <v>1031.5999999999999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122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3">
        <v>38</v>
      </c>
      <c r="B113" s="174" t="s">
        <v>540</v>
      </c>
      <c r="C113" s="190" t="s">
        <v>541</v>
      </c>
      <c r="D113" s="175" t="s">
        <v>350</v>
      </c>
      <c r="E113" s="176">
        <v>87.4</v>
      </c>
      <c r="F113" s="177"/>
      <c r="G113" s="178">
        <f>ROUND(E113*F113,2)</f>
        <v>0</v>
      </c>
      <c r="H113" s="177"/>
      <c r="I113" s="178">
        <f>ROUND(E113*H113,2)</f>
        <v>0</v>
      </c>
      <c r="J113" s="177"/>
      <c r="K113" s="178">
        <f>ROUND(E113*J113,2)</f>
        <v>0</v>
      </c>
      <c r="L113" s="178">
        <v>21</v>
      </c>
      <c r="M113" s="178">
        <f>G113*(1+L113/100)</f>
        <v>0</v>
      </c>
      <c r="N113" s="178">
        <v>0</v>
      </c>
      <c r="O113" s="178">
        <f>ROUND(E113*N113,2)</f>
        <v>0</v>
      </c>
      <c r="P113" s="178">
        <v>0</v>
      </c>
      <c r="Q113" s="178">
        <f>ROUND(E113*P113,2)</f>
        <v>0</v>
      </c>
      <c r="R113" s="178" t="s">
        <v>268</v>
      </c>
      <c r="S113" s="178" t="s">
        <v>105</v>
      </c>
      <c r="T113" s="179" t="s">
        <v>105</v>
      </c>
      <c r="U113" s="161">
        <v>4.3999999999999997E-2</v>
      </c>
      <c r="V113" s="161">
        <f>ROUND(E113*U113,2)</f>
        <v>3.85</v>
      </c>
      <c r="W113" s="161"/>
      <c r="X113" s="161" t="s">
        <v>106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137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248" t="s">
        <v>538</v>
      </c>
      <c r="D114" s="249"/>
      <c r="E114" s="249"/>
      <c r="F114" s="249"/>
      <c r="G114" s="249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109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80" t="str">
        <f>C114</f>
        <v>přísun, montáže, demontáže a odsunu zkoušecího čerpadla, napuštění tlakovou vodou a dodání vody pro tlakovou zkoušku,</v>
      </c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/>
      <c r="B115" s="160"/>
      <c r="C115" s="191" t="s">
        <v>542</v>
      </c>
      <c r="D115" s="162"/>
      <c r="E115" s="163">
        <v>87.4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122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73">
        <v>39</v>
      </c>
      <c r="B116" s="174" t="s">
        <v>543</v>
      </c>
      <c r="C116" s="190" t="s">
        <v>544</v>
      </c>
      <c r="D116" s="175" t="s">
        <v>350</v>
      </c>
      <c r="E116" s="176">
        <v>1031.5999999999999</v>
      </c>
      <c r="F116" s="177"/>
      <c r="G116" s="178">
        <f>ROUND(E116*F116,2)</f>
        <v>0</v>
      </c>
      <c r="H116" s="177"/>
      <c r="I116" s="178">
        <f>ROUND(E116*H116,2)</f>
        <v>0</v>
      </c>
      <c r="J116" s="177"/>
      <c r="K116" s="178">
        <f>ROUND(E116*J116,2)</f>
        <v>0</v>
      </c>
      <c r="L116" s="178">
        <v>21</v>
      </c>
      <c r="M116" s="178">
        <f>G116*(1+L116/100)</f>
        <v>0</v>
      </c>
      <c r="N116" s="178">
        <v>0</v>
      </c>
      <c r="O116" s="178">
        <f>ROUND(E116*N116,2)</f>
        <v>0</v>
      </c>
      <c r="P116" s="178">
        <v>0</v>
      </c>
      <c r="Q116" s="178">
        <f>ROUND(E116*P116,2)</f>
        <v>0</v>
      </c>
      <c r="R116" s="178" t="s">
        <v>268</v>
      </c>
      <c r="S116" s="178" t="s">
        <v>105</v>
      </c>
      <c r="T116" s="179" t="s">
        <v>105</v>
      </c>
      <c r="U116" s="161">
        <v>0.15</v>
      </c>
      <c r="V116" s="161">
        <f>ROUND(E116*U116,2)</f>
        <v>154.74</v>
      </c>
      <c r="W116" s="161"/>
      <c r="X116" s="161" t="s">
        <v>106</v>
      </c>
      <c r="Y116" s="152"/>
      <c r="Z116" s="152"/>
      <c r="AA116" s="152"/>
      <c r="AB116" s="152"/>
      <c r="AC116" s="152"/>
      <c r="AD116" s="152"/>
      <c r="AE116" s="152"/>
      <c r="AF116" s="152"/>
      <c r="AG116" s="152" t="s">
        <v>107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248" t="s">
        <v>545</v>
      </c>
      <c r="D117" s="249"/>
      <c r="E117" s="249"/>
      <c r="F117" s="249"/>
      <c r="G117" s="249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109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80" t="str">
        <f>C117</f>
        <v>napuštění a vypuštění vody, dodání vody a desinfekčního prostředku, náklady na bakteriologický rozbor vody,</v>
      </c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73">
        <v>40</v>
      </c>
      <c r="B118" s="174" t="s">
        <v>546</v>
      </c>
      <c r="C118" s="190" t="s">
        <v>547</v>
      </c>
      <c r="D118" s="175" t="s">
        <v>350</v>
      </c>
      <c r="E118" s="176">
        <v>1119</v>
      </c>
      <c r="F118" s="177"/>
      <c r="G118" s="178">
        <f>ROUND(E118*F118,2)</f>
        <v>0</v>
      </c>
      <c r="H118" s="177"/>
      <c r="I118" s="178">
        <f>ROUND(E118*H118,2)</f>
        <v>0</v>
      </c>
      <c r="J118" s="177"/>
      <c r="K118" s="178">
        <f>ROUND(E118*J118,2)</f>
        <v>0</v>
      </c>
      <c r="L118" s="178">
        <v>21</v>
      </c>
      <c r="M118" s="178">
        <f>G118*(1+L118/100)</f>
        <v>0</v>
      </c>
      <c r="N118" s="178">
        <v>0</v>
      </c>
      <c r="O118" s="178">
        <f>ROUND(E118*N118,2)</f>
        <v>0</v>
      </c>
      <c r="P118" s="178">
        <v>0</v>
      </c>
      <c r="Q118" s="178">
        <f>ROUND(E118*P118,2)</f>
        <v>0</v>
      </c>
      <c r="R118" s="178" t="s">
        <v>268</v>
      </c>
      <c r="S118" s="178" t="s">
        <v>105</v>
      </c>
      <c r="T118" s="179" t="s">
        <v>105</v>
      </c>
      <c r="U118" s="161">
        <v>0.21</v>
      </c>
      <c r="V118" s="161">
        <f>ROUND(E118*U118,2)</f>
        <v>234.99</v>
      </c>
      <c r="W118" s="161"/>
      <c r="X118" s="161" t="s">
        <v>106</v>
      </c>
      <c r="Y118" s="152"/>
      <c r="Z118" s="152"/>
      <c r="AA118" s="152"/>
      <c r="AB118" s="152"/>
      <c r="AC118" s="152"/>
      <c r="AD118" s="152"/>
      <c r="AE118" s="152"/>
      <c r="AF118" s="152"/>
      <c r="AG118" s="152" t="s">
        <v>137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248" t="s">
        <v>545</v>
      </c>
      <c r="D119" s="249"/>
      <c r="E119" s="249"/>
      <c r="F119" s="249"/>
      <c r="G119" s="249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109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80" t="str">
        <f>C119</f>
        <v>napuštění a vypuštění vody, dodání vody a desinfekčního prostředku, náklady na bakteriologický rozbor vody,</v>
      </c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91" t="s">
        <v>548</v>
      </c>
      <c r="D120" s="162"/>
      <c r="E120" s="163">
        <v>1119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122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22.5" outlineLevel="1" x14ac:dyDescent="0.2">
      <c r="A121" s="181">
        <v>41</v>
      </c>
      <c r="B121" s="182" t="s">
        <v>549</v>
      </c>
      <c r="C121" s="193" t="s">
        <v>550</v>
      </c>
      <c r="D121" s="183" t="s">
        <v>355</v>
      </c>
      <c r="E121" s="184">
        <v>7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21</v>
      </c>
      <c r="M121" s="186">
        <f>G121*(1+L121/100)</f>
        <v>0</v>
      </c>
      <c r="N121" s="186">
        <v>2.4000000000000001E-4</v>
      </c>
      <c r="O121" s="186">
        <f>ROUND(E121*N121,2)</f>
        <v>0</v>
      </c>
      <c r="P121" s="186">
        <v>0</v>
      </c>
      <c r="Q121" s="186">
        <f>ROUND(E121*P121,2)</f>
        <v>0</v>
      </c>
      <c r="R121" s="186" t="s">
        <v>268</v>
      </c>
      <c r="S121" s="186" t="s">
        <v>105</v>
      </c>
      <c r="T121" s="187" t="s">
        <v>105</v>
      </c>
      <c r="U121" s="161">
        <v>0.40300000000000002</v>
      </c>
      <c r="V121" s="161">
        <f>ROUND(E121*U121,2)</f>
        <v>2.82</v>
      </c>
      <c r="W121" s="161"/>
      <c r="X121" s="161" t="s">
        <v>106</v>
      </c>
      <c r="Y121" s="152"/>
      <c r="Z121" s="152"/>
      <c r="AA121" s="152"/>
      <c r="AB121" s="152"/>
      <c r="AC121" s="152"/>
      <c r="AD121" s="152"/>
      <c r="AE121" s="152"/>
      <c r="AF121" s="152"/>
      <c r="AG121" s="152" t="s">
        <v>137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3">
        <v>42</v>
      </c>
      <c r="B122" s="174" t="s">
        <v>551</v>
      </c>
      <c r="C122" s="190" t="s">
        <v>552</v>
      </c>
      <c r="D122" s="175" t="s">
        <v>350</v>
      </c>
      <c r="E122" s="176">
        <v>1119</v>
      </c>
      <c r="F122" s="177"/>
      <c r="G122" s="178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21</v>
      </c>
      <c r="M122" s="178">
        <f>G122*(1+L122/100)</f>
        <v>0</v>
      </c>
      <c r="N122" s="178">
        <v>0</v>
      </c>
      <c r="O122" s="178">
        <f>ROUND(E122*N122,2)</f>
        <v>0</v>
      </c>
      <c r="P122" s="178">
        <v>0</v>
      </c>
      <c r="Q122" s="178">
        <f>ROUND(E122*P122,2)</f>
        <v>0</v>
      </c>
      <c r="R122" s="178" t="s">
        <v>268</v>
      </c>
      <c r="S122" s="178" t="s">
        <v>105</v>
      </c>
      <c r="T122" s="179" t="s">
        <v>105</v>
      </c>
      <c r="U122" s="161">
        <v>2.5999999999999999E-2</v>
      </c>
      <c r="V122" s="161">
        <f>ROUND(E122*U122,2)</f>
        <v>29.09</v>
      </c>
      <c r="W122" s="161"/>
      <c r="X122" s="161" t="s">
        <v>106</v>
      </c>
      <c r="Y122" s="152"/>
      <c r="Z122" s="152"/>
      <c r="AA122" s="152"/>
      <c r="AB122" s="152"/>
      <c r="AC122" s="152"/>
      <c r="AD122" s="152"/>
      <c r="AE122" s="152"/>
      <c r="AF122" s="152"/>
      <c r="AG122" s="152" t="s">
        <v>137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91" t="s">
        <v>548</v>
      </c>
      <c r="D123" s="162"/>
      <c r="E123" s="163">
        <v>1119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122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81">
        <v>43</v>
      </c>
      <c r="B124" s="182" t="s">
        <v>553</v>
      </c>
      <c r="C124" s="193" t="s">
        <v>554</v>
      </c>
      <c r="D124" s="183" t="s">
        <v>350</v>
      </c>
      <c r="E124" s="184">
        <v>1119</v>
      </c>
      <c r="F124" s="185"/>
      <c r="G124" s="186">
        <f t="shared" ref="G124:G129" si="0">ROUND(E124*F124,2)</f>
        <v>0</v>
      </c>
      <c r="H124" s="185"/>
      <c r="I124" s="186">
        <f t="shared" ref="I124:I129" si="1">ROUND(E124*H124,2)</f>
        <v>0</v>
      </c>
      <c r="J124" s="185"/>
      <c r="K124" s="186">
        <f t="shared" ref="K124:K129" si="2">ROUND(E124*J124,2)</f>
        <v>0</v>
      </c>
      <c r="L124" s="186">
        <v>21</v>
      </c>
      <c r="M124" s="186">
        <f t="shared" ref="M124:M129" si="3">G124*(1+L124/100)</f>
        <v>0</v>
      </c>
      <c r="N124" s="186">
        <v>8.0000000000000007E-5</v>
      </c>
      <c r="O124" s="186">
        <f t="shared" ref="O124:O129" si="4">ROUND(E124*N124,2)</f>
        <v>0.09</v>
      </c>
      <c r="P124" s="186">
        <v>0</v>
      </c>
      <c r="Q124" s="186">
        <f t="shared" ref="Q124:Q129" si="5">ROUND(E124*P124,2)</f>
        <v>0</v>
      </c>
      <c r="R124" s="186" t="s">
        <v>268</v>
      </c>
      <c r="S124" s="186" t="s">
        <v>105</v>
      </c>
      <c r="T124" s="187" t="s">
        <v>105</v>
      </c>
      <c r="U124" s="161">
        <v>3.4000000000000002E-2</v>
      </c>
      <c r="V124" s="161">
        <f t="shared" ref="V124:V129" si="6">ROUND(E124*U124,2)</f>
        <v>38.049999999999997</v>
      </c>
      <c r="W124" s="161"/>
      <c r="X124" s="161" t="s">
        <v>106</v>
      </c>
      <c r="Y124" s="152"/>
      <c r="Z124" s="152"/>
      <c r="AA124" s="152"/>
      <c r="AB124" s="152"/>
      <c r="AC124" s="152"/>
      <c r="AD124" s="152"/>
      <c r="AE124" s="152"/>
      <c r="AF124" s="152"/>
      <c r="AG124" s="152" t="s">
        <v>137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81">
        <v>44</v>
      </c>
      <c r="B125" s="182" t="s">
        <v>555</v>
      </c>
      <c r="C125" s="193" t="s">
        <v>556</v>
      </c>
      <c r="D125" s="183" t="s">
        <v>404</v>
      </c>
      <c r="E125" s="184">
        <v>2</v>
      </c>
      <c r="F125" s="185"/>
      <c r="G125" s="186">
        <f t="shared" si="0"/>
        <v>0</v>
      </c>
      <c r="H125" s="185"/>
      <c r="I125" s="186">
        <f t="shared" si="1"/>
        <v>0</v>
      </c>
      <c r="J125" s="185"/>
      <c r="K125" s="186">
        <f t="shared" si="2"/>
        <v>0</v>
      </c>
      <c r="L125" s="186">
        <v>21</v>
      </c>
      <c r="M125" s="186">
        <f t="shared" si="3"/>
        <v>0</v>
      </c>
      <c r="N125" s="186">
        <v>0</v>
      </c>
      <c r="O125" s="186">
        <f t="shared" si="4"/>
        <v>0</v>
      </c>
      <c r="P125" s="186">
        <v>0</v>
      </c>
      <c r="Q125" s="186">
        <f t="shared" si="5"/>
        <v>0</v>
      </c>
      <c r="R125" s="186"/>
      <c r="S125" s="186" t="s">
        <v>405</v>
      </c>
      <c r="T125" s="187" t="s">
        <v>406</v>
      </c>
      <c r="U125" s="161">
        <v>0</v>
      </c>
      <c r="V125" s="161">
        <f t="shared" si="6"/>
        <v>0</v>
      </c>
      <c r="W125" s="161"/>
      <c r="X125" s="161" t="s">
        <v>106</v>
      </c>
      <c r="Y125" s="152"/>
      <c r="Z125" s="152"/>
      <c r="AA125" s="152"/>
      <c r="AB125" s="152"/>
      <c r="AC125" s="152"/>
      <c r="AD125" s="152"/>
      <c r="AE125" s="152"/>
      <c r="AF125" s="152"/>
      <c r="AG125" s="152" t="s">
        <v>137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81">
        <v>45</v>
      </c>
      <c r="B126" s="182" t="s">
        <v>557</v>
      </c>
      <c r="C126" s="193" t="s">
        <v>558</v>
      </c>
      <c r="D126" s="183" t="s">
        <v>404</v>
      </c>
      <c r="E126" s="184">
        <v>2</v>
      </c>
      <c r="F126" s="185"/>
      <c r="G126" s="186">
        <f t="shared" si="0"/>
        <v>0</v>
      </c>
      <c r="H126" s="185"/>
      <c r="I126" s="186">
        <f t="shared" si="1"/>
        <v>0</v>
      </c>
      <c r="J126" s="185"/>
      <c r="K126" s="186">
        <f t="shared" si="2"/>
        <v>0</v>
      </c>
      <c r="L126" s="186">
        <v>21</v>
      </c>
      <c r="M126" s="186">
        <f t="shared" si="3"/>
        <v>0</v>
      </c>
      <c r="N126" s="186">
        <v>0</v>
      </c>
      <c r="O126" s="186">
        <f t="shared" si="4"/>
        <v>0</v>
      </c>
      <c r="P126" s="186">
        <v>0</v>
      </c>
      <c r="Q126" s="186">
        <f t="shared" si="5"/>
        <v>0</v>
      </c>
      <c r="R126" s="186"/>
      <c r="S126" s="186" t="s">
        <v>405</v>
      </c>
      <c r="T126" s="187" t="s">
        <v>406</v>
      </c>
      <c r="U126" s="161">
        <v>0</v>
      </c>
      <c r="V126" s="161">
        <f t="shared" si="6"/>
        <v>0</v>
      </c>
      <c r="W126" s="161"/>
      <c r="X126" s="161" t="s">
        <v>106</v>
      </c>
      <c r="Y126" s="152"/>
      <c r="Z126" s="152"/>
      <c r="AA126" s="152"/>
      <c r="AB126" s="152"/>
      <c r="AC126" s="152"/>
      <c r="AD126" s="152"/>
      <c r="AE126" s="152"/>
      <c r="AF126" s="152"/>
      <c r="AG126" s="152" t="s">
        <v>137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81">
        <v>46</v>
      </c>
      <c r="B127" s="182" t="s">
        <v>559</v>
      </c>
      <c r="C127" s="193" t="s">
        <v>560</v>
      </c>
      <c r="D127" s="183" t="s">
        <v>404</v>
      </c>
      <c r="E127" s="184">
        <v>4</v>
      </c>
      <c r="F127" s="185"/>
      <c r="G127" s="186">
        <f t="shared" si="0"/>
        <v>0</v>
      </c>
      <c r="H127" s="185"/>
      <c r="I127" s="186">
        <f t="shared" si="1"/>
        <v>0</v>
      </c>
      <c r="J127" s="185"/>
      <c r="K127" s="186">
        <f t="shared" si="2"/>
        <v>0</v>
      </c>
      <c r="L127" s="186">
        <v>21</v>
      </c>
      <c r="M127" s="186">
        <f t="shared" si="3"/>
        <v>0</v>
      </c>
      <c r="N127" s="186">
        <v>0</v>
      </c>
      <c r="O127" s="186">
        <f t="shared" si="4"/>
        <v>0</v>
      </c>
      <c r="P127" s="186">
        <v>0</v>
      </c>
      <c r="Q127" s="186">
        <f t="shared" si="5"/>
        <v>0</v>
      </c>
      <c r="R127" s="186"/>
      <c r="S127" s="186" t="s">
        <v>405</v>
      </c>
      <c r="T127" s="187" t="s">
        <v>406</v>
      </c>
      <c r="U127" s="161">
        <v>0</v>
      </c>
      <c r="V127" s="161">
        <f t="shared" si="6"/>
        <v>0</v>
      </c>
      <c r="W127" s="161"/>
      <c r="X127" s="161" t="s">
        <v>106</v>
      </c>
      <c r="Y127" s="152"/>
      <c r="Z127" s="152"/>
      <c r="AA127" s="152"/>
      <c r="AB127" s="152"/>
      <c r="AC127" s="152"/>
      <c r="AD127" s="152"/>
      <c r="AE127" s="152"/>
      <c r="AF127" s="152"/>
      <c r="AG127" s="152" t="s">
        <v>137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81">
        <v>47</v>
      </c>
      <c r="B128" s="182" t="s">
        <v>561</v>
      </c>
      <c r="C128" s="193" t="s">
        <v>562</v>
      </c>
      <c r="D128" s="183" t="s">
        <v>404</v>
      </c>
      <c r="E128" s="184">
        <v>1</v>
      </c>
      <c r="F128" s="185"/>
      <c r="G128" s="186">
        <f t="shared" si="0"/>
        <v>0</v>
      </c>
      <c r="H128" s="185"/>
      <c r="I128" s="186">
        <f t="shared" si="1"/>
        <v>0</v>
      </c>
      <c r="J128" s="185"/>
      <c r="K128" s="186">
        <f t="shared" si="2"/>
        <v>0</v>
      </c>
      <c r="L128" s="186">
        <v>21</v>
      </c>
      <c r="M128" s="186">
        <f t="shared" si="3"/>
        <v>0</v>
      </c>
      <c r="N128" s="186">
        <v>0</v>
      </c>
      <c r="O128" s="186">
        <f t="shared" si="4"/>
        <v>0</v>
      </c>
      <c r="P128" s="186">
        <v>0</v>
      </c>
      <c r="Q128" s="186">
        <f t="shared" si="5"/>
        <v>0</v>
      </c>
      <c r="R128" s="186"/>
      <c r="S128" s="186" t="s">
        <v>405</v>
      </c>
      <c r="T128" s="187" t="s">
        <v>406</v>
      </c>
      <c r="U128" s="161">
        <v>0</v>
      </c>
      <c r="V128" s="161">
        <f t="shared" si="6"/>
        <v>0</v>
      </c>
      <c r="W128" s="161"/>
      <c r="X128" s="161" t="s">
        <v>106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137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3">
        <v>48</v>
      </c>
      <c r="B129" s="174" t="s">
        <v>563</v>
      </c>
      <c r="C129" s="190" t="s">
        <v>564</v>
      </c>
      <c r="D129" s="175" t="s">
        <v>404</v>
      </c>
      <c r="E129" s="176">
        <v>6.18</v>
      </c>
      <c r="F129" s="177"/>
      <c r="G129" s="178">
        <f t="shared" si="0"/>
        <v>0</v>
      </c>
      <c r="H129" s="177"/>
      <c r="I129" s="178">
        <f t="shared" si="1"/>
        <v>0</v>
      </c>
      <c r="J129" s="177"/>
      <c r="K129" s="178">
        <f t="shared" si="2"/>
        <v>0</v>
      </c>
      <c r="L129" s="178">
        <v>21</v>
      </c>
      <c r="M129" s="178">
        <f t="shared" si="3"/>
        <v>0</v>
      </c>
      <c r="N129" s="178">
        <v>0</v>
      </c>
      <c r="O129" s="178">
        <f t="shared" si="4"/>
        <v>0</v>
      </c>
      <c r="P129" s="178">
        <v>0</v>
      </c>
      <c r="Q129" s="178">
        <f t="shared" si="5"/>
        <v>0</v>
      </c>
      <c r="R129" s="178"/>
      <c r="S129" s="178" t="s">
        <v>405</v>
      </c>
      <c r="T129" s="179" t="s">
        <v>406</v>
      </c>
      <c r="U129" s="161">
        <v>0</v>
      </c>
      <c r="V129" s="161">
        <f t="shared" si="6"/>
        <v>0</v>
      </c>
      <c r="W129" s="161"/>
      <c r="X129" s="161" t="s">
        <v>106</v>
      </c>
      <c r="Y129" s="152"/>
      <c r="Z129" s="152"/>
      <c r="AA129" s="152"/>
      <c r="AB129" s="152"/>
      <c r="AC129" s="152"/>
      <c r="AD129" s="152"/>
      <c r="AE129" s="152"/>
      <c r="AF129" s="152"/>
      <c r="AG129" s="152" t="s">
        <v>137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91" t="s">
        <v>565</v>
      </c>
      <c r="D130" s="162"/>
      <c r="E130" s="163">
        <v>6.18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122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81">
        <v>49</v>
      </c>
      <c r="B131" s="182" t="s">
        <v>566</v>
      </c>
      <c r="C131" s="193" t="s">
        <v>567</v>
      </c>
      <c r="D131" s="183" t="s">
        <v>404</v>
      </c>
      <c r="E131" s="184">
        <v>24</v>
      </c>
      <c r="F131" s="185"/>
      <c r="G131" s="186">
        <f>ROUND(E131*F131,2)</f>
        <v>0</v>
      </c>
      <c r="H131" s="185"/>
      <c r="I131" s="186">
        <f>ROUND(E131*H131,2)</f>
        <v>0</v>
      </c>
      <c r="J131" s="185"/>
      <c r="K131" s="186">
        <f>ROUND(E131*J131,2)</f>
        <v>0</v>
      </c>
      <c r="L131" s="186">
        <v>21</v>
      </c>
      <c r="M131" s="186">
        <f>G131*(1+L131/100)</f>
        <v>0</v>
      </c>
      <c r="N131" s="186">
        <v>0</v>
      </c>
      <c r="O131" s="186">
        <f>ROUND(E131*N131,2)</f>
        <v>0</v>
      </c>
      <c r="P131" s="186">
        <v>0</v>
      </c>
      <c r="Q131" s="186">
        <f>ROUND(E131*P131,2)</f>
        <v>0</v>
      </c>
      <c r="R131" s="186"/>
      <c r="S131" s="186" t="s">
        <v>405</v>
      </c>
      <c r="T131" s="187" t="s">
        <v>406</v>
      </c>
      <c r="U131" s="161">
        <v>0</v>
      </c>
      <c r="V131" s="161">
        <f>ROUND(E131*U131,2)</f>
        <v>0</v>
      </c>
      <c r="W131" s="161"/>
      <c r="X131" s="161" t="s">
        <v>106</v>
      </c>
      <c r="Y131" s="152"/>
      <c r="Z131" s="152"/>
      <c r="AA131" s="152"/>
      <c r="AB131" s="152"/>
      <c r="AC131" s="152"/>
      <c r="AD131" s="152"/>
      <c r="AE131" s="152"/>
      <c r="AF131" s="152"/>
      <c r="AG131" s="152" t="s">
        <v>137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73">
        <v>50</v>
      </c>
      <c r="B132" s="174" t="s">
        <v>568</v>
      </c>
      <c r="C132" s="190" t="s">
        <v>569</v>
      </c>
      <c r="D132" s="175" t="s">
        <v>404</v>
      </c>
      <c r="E132" s="176">
        <v>3.09</v>
      </c>
      <c r="F132" s="177"/>
      <c r="G132" s="178">
        <f>ROUND(E132*F132,2)</f>
        <v>0</v>
      </c>
      <c r="H132" s="177"/>
      <c r="I132" s="178">
        <f>ROUND(E132*H132,2)</f>
        <v>0</v>
      </c>
      <c r="J132" s="177"/>
      <c r="K132" s="178">
        <f>ROUND(E132*J132,2)</f>
        <v>0</v>
      </c>
      <c r="L132" s="178">
        <v>21</v>
      </c>
      <c r="M132" s="178">
        <f>G132*(1+L132/100)</f>
        <v>0</v>
      </c>
      <c r="N132" s="178">
        <v>0</v>
      </c>
      <c r="O132" s="178">
        <f>ROUND(E132*N132,2)</f>
        <v>0</v>
      </c>
      <c r="P132" s="178">
        <v>0</v>
      </c>
      <c r="Q132" s="178">
        <f>ROUND(E132*P132,2)</f>
        <v>0</v>
      </c>
      <c r="R132" s="178"/>
      <c r="S132" s="178" t="s">
        <v>405</v>
      </c>
      <c r="T132" s="179" t="s">
        <v>406</v>
      </c>
      <c r="U132" s="161">
        <v>0</v>
      </c>
      <c r="V132" s="161">
        <f>ROUND(E132*U132,2)</f>
        <v>0</v>
      </c>
      <c r="W132" s="161"/>
      <c r="X132" s="161" t="s">
        <v>106</v>
      </c>
      <c r="Y132" s="152"/>
      <c r="Z132" s="152"/>
      <c r="AA132" s="152"/>
      <c r="AB132" s="152"/>
      <c r="AC132" s="152"/>
      <c r="AD132" s="152"/>
      <c r="AE132" s="152"/>
      <c r="AF132" s="152"/>
      <c r="AG132" s="152" t="s">
        <v>137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91" t="s">
        <v>570</v>
      </c>
      <c r="D133" s="162"/>
      <c r="E133" s="163">
        <v>3.09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122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73">
        <v>51</v>
      </c>
      <c r="B134" s="174" t="s">
        <v>571</v>
      </c>
      <c r="C134" s="190" t="s">
        <v>572</v>
      </c>
      <c r="D134" s="175" t="s">
        <v>404</v>
      </c>
      <c r="E134" s="176">
        <v>6.18</v>
      </c>
      <c r="F134" s="177"/>
      <c r="G134" s="178">
        <f>ROUND(E134*F134,2)</f>
        <v>0</v>
      </c>
      <c r="H134" s="177"/>
      <c r="I134" s="178">
        <f>ROUND(E134*H134,2)</f>
        <v>0</v>
      </c>
      <c r="J134" s="177"/>
      <c r="K134" s="178">
        <f>ROUND(E134*J134,2)</f>
        <v>0</v>
      </c>
      <c r="L134" s="178">
        <v>21</v>
      </c>
      <c r="M134" s="178">
        <f>G134*(1+L134/100)</f>
        <v>0</v>
      </c>
      <c r="N134" s="178">
        <v>0</v>
      </c>
      <c r="O134" s="178">
        <f>ROUND(E134*N134,2)</f>
        <v>0</v>
      </c>
      <c r="P134" s="178">
        <v>0</v>
      </c>
      <c r="Q134" s="178">
        <f>ROUND(E134*P134,2)</f>
        <v>0</v>
      </c>
      <c r="R134" s="178"/>
      <c r="S134" s="178" t="s">
        <v>405</v>
      </c>
      <c r="T134" s="179" t="s">
        <v>406</v>
      </c>
      <c r="U134" s="161">
        <v>0</v>
      </c>
      <c r="V134" s="161">
        <f>ROUND(E134*U134,2)</f>
        <v>0</v>
      </c>
      <c r="W134" s="161"/>
      <c r="X134" s="161" t="s">
        <v>106</v>
      </c>
      <c r="Y134" s="152"/>
      <c r="Z134" s="152"/>
      <c r="AA134" s="152"/>
      <c r="AB134" s="152"/>
      <c r="AC134" s="152"/>
      <c r="AD134" s="152"/>
      <c r="AE134" s="152"/>
      <c r="AF134" s="152"/>
      <c r="AG134" s="152" t="s">
        <v>137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91" t="s">
        <v>565</v>
      </c>
      <c r="D135" s="162"/>
      <c r="E135" s="163">
        <v>6.18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122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73">
        <v>52</v>
      </c>
      <c r="B136" s="174" t="s">
        <v>573</v>
      </c>
      <c r="C136" s="190" t="s">
        <v>574</v>
      </c>
      <c r="D136" s="175" t="s">
        <v>404</v>
      </c>
      <c r="E136" s="176">
        <v>8.24</v>
      </c>
      <c r="F136" s="177"/>
      <c r="G136" s="178">
        <f>ROUND(E136*F136,2)</f>
        <v>0</v>
      </c>
      <c r="H136" s="177"/>
      <c r="I136" s="178">
        <f>ROUND(E136*H136,2)</f>
        <v>0</v>
      </c>
      <c r="J136" s="177"/>
      <c r="K136" s="178">
        <f>ROUND(E136*J136,2)</f>
        <v>0</v>
      </c>
      <c r="L136" s="178">
        <v>21</v>
      </c>
      <c r="M136" s="178">
        <f>G136*(1+L136/100)</f>
        <v>0</v>
      </c>
      <c r="N136" s="178">
        <v>0</v>
      </c>
      <c r="O136" s="178">
        <f>ROUND(E136*N136,2)</f>
        <v>0</v>
      </c>
      <c r="P136" s="178">
        <v>0</v>
      </c>
      <c r="Q136" s="178">
        <f>ROUND(E136*P136,2)</f>
        <v>0</v>
      </c>
      <c r="R136" s="178"/>
      <c r="S136" s="178" t="s">
        <v>405</v>
      </c>
      <c r="T136" s="179" t="s">
        <v>406</v>
      </c>
      <c r="U136" s="161">
        <v>0</v>
      </c>
      <c r="V136" s="161">
        <f>ROUND(E136*U136,2)</f>
        <v>0</v>
      </c>
      <c r="W136" s="161"/>
      <c r="X136" s="161" t="s">
        <v>106</v>
      </c>
      <c r="Y136" s="152"/>
      <c r="Z136" s="152"/>
      <c r="AA136" s="152"/>
      <c r="AB136" s="152"/>
      <c r="AC136" s="152"/>
      <c r="AD136" s="152"/>
      <c r="AE136" s="152"/>
      <c r="AF136" s="152"/>
      <c r="AG136" s="152" t="s">
        <v>137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91" t="s">
        <v>575</v>
      </c>
      <c r="D137" s="162"/>
      <c r="E137" s="163">
        <v>8.24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122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73">
        <v>53</v>
      </c>
      <c r="B138" s="174" t="s">
        <v>576</v>
      </c>
      <c r="C138" s="190" t="s">
        <v>577</v>
      </c>
      <c r="D138" s="175" t="s">
        <v>578</v>
      </c>
      <c r="E138" s="176">
        <v>1</v>
      </c>
      <c r="F138" s="177"/>
      <c r="G138" s="178">
        <f>ROUND(E138*F138,2)</f>
        <v>0</v>
      </c>
      <c r="H138" s="177"/>
      <c r="I138" s="178">
        <f>ROUND(E138*H138,2)</f>
        <v>0</v>
      </c>
      <c r="J138" s="177"/>
      <c r="K138" s="178">
        <f>ROUND(E138*J138,2)</f>
        <v>0</v>
      </c>
      <c r="L138" s="178">
        <v>21</v>
      </c>
      <c r="M138" s="178">
        <f>G138*(1+L138/100)</f>
        <v>0</v>
      </c>
      <c r="N138" s="178">
        <v>0</v>
      </c>
      <c r="O138" s="178">
        <f>ROUND(E138*N138,2)</f>
        <v>0</v>
      </c>
      <c r="P138" s="178">
        <v>0</v>
      </c>
      <c r="Q138" s="178">
        <f>ROUND(E138*P138,2)</f>
        <v>0</v>
      </c>
      <c r="R138" s="178"/>
      <c r="S138" s="178" t="s">
        <v>405</v>
      </c>
      <c r="T138" s="179" t="s">
        <v>406</v>
      </c>
      <c r="U138" s="161">
        <v>0</v>
      </c>
      <c r="V138" s="161">
        <f>ROUND(E138*U138,2)</f>
        <v>0</v>
      </c>
      <c r="W138" s="161"/>
      <c r="X138" s="161" t="s">
        <v>106</v>
      </c>
      <c r="Y138" s="152"/>
      <c r="Z138" s="152"/>
      <c r="AA138" s="152"/>
      <c r="AB138" s="152"/>
      <c r="AC138" s="152"/>
      <c r="AD138" s="152"/>
      <c r="AE138" s="152"/>
      <c r="AF138" s="152"/>
      <c r="AG138" s="152" t="s">
        <v>107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191" t="s">
        <v>59</v>
      </c>
      <c r="D139" s="162"/>
      <c r="E139" s="163">
        <v>1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122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 x14ac:dyDescent="0.2">
      <c r="A140" s="173">
        <v>54</v>
      </c>
      <c r="B140" s="174" t="s">
        <v>579</v>
      </c>
      <c r="C140" s="190" t="s">
        <v>580</v>
      </c>
      <c r="D140" s="175" t="s">
        <v>581</v>
      </c>
      <c r="E140" s="176">
        <v>193.125</v>
      </c>
      <c r="F140" s="177"/>
      <c r="G140" s="178">
        <f>ROUND(E140*F140,2)</f>
        <v>0</v>
      </c>
      <c r="H140" s="177"/>
      <c r="I140" s="178">
        <f>ROUND(E140*H140,2)</f>
        <v>0</v>
      </c>
      <c r="J140" s="177"/>
      <c r="K140" s="178">
        <f>ROUND(E140*J140,2)</f>
        <v>0</v>
      </c>
      <c r="L140" s="178">
        <v>21</v>
      </c>
      <c r="M140" s="178">
        <f>G140*(1+L140/100)</f>
        <v>0</v>
      </c>
      <c r="N140" s="178">
        <v>2.7999999999999998E-4</v>
      </c>
      <c r="O140" s="178">
        <f>ROUND(E140*N140,2)</f>
        <v>0.05</v>
      </c>
      <c r="P140" s="178">
        <v>0</v>
      </c>
      <c r="Q140" s="178">
        <f>ROUND(E140*P140,2)</f>
        <v>0</v>
      </c>
      <c r="R140" s="178" t="s">
        <v>409</v>
      </c>
      <c r="S140" s="178" t="s">
        <v>105</v>
      </c>
      <c r="T140" s="179" t="s">
        <v>105</v>
      </c>
      <c r="U140" s="161">
        <v>0</v>
      </c>
      <c r="V140" s="161">
        <f>ROUND(E140*U140,2)</f>
        <v>0</v>
      </c>
      <c r="W140" s="161"/>
      <c r="X140" s="161" t="s">
        <v>410</v>
      </c>
      <c r="Y140" s="152"/>
      <c r="Z140" s="152"/>
      <c r="AA140" s="152"/>
      <c r="AB140" s="152"/>
      <c r="AC140" s="152"/>
      <c r="AD140" s="152"/>
      <c r="AE140" s="152"/>
      <c r="AF140" s="152"/>
      <c r="AG140" s="152" t="s">
        <v>424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91" t="s">
        <v>582</v>
      </c>
      <c r="D141" s="162"/>
      <c r="E141" s="163">
        <v>193.13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122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22.5" outlineLevel="1" x14ac:dyDescent="0.2">
      <c r="A142" s="173">
        <v>55</v>
      </c>
      <c r="B142" s="174" t="s">
        <v>583</v>
      </c>
      <c r="C142" s="190" t="s">
        <v>584</v>
      </c>
      <c r="D142" s="175" t="s">
        <v>350</v>
      </c>
      <c r="E142" s="176">
        <v>869.93799999999999</v>
      </c>
      <c r="F142" s="177"/>
      <c r="G142" s="178">
        <f>ROUND(E142*F142,2)</f>
        <v>0</v>
      </c>
      <c r="H142" s="177"/>
      <c r="I142" s="178">
        <f>ROUND(E142*H142,2)</f>
        <v>0</v>
      </c>
      <c r="J142" s="177"/>
      <c r="K142" s="178">
        <f>ROUND(E142*J142,2)</f>
        <v>0</v>
      </c>
      <c r="L142" s="178">
        <v>21</v>
      </c>
      <c r="M142" s="178">
        <f>G142*(1+L142/100)</f>
        <v>0</v>
      </c>
      <c r="N142" s="178">
        <v>2.14E-3</v>
      </c>
      <c r="O142" s="178">
        <f>ROUND(E142*N142,2)</f>
        <v>1.86</v>
      </c>
      <c r="P142" s="178">
        <v>0</v>
      </c>
      <c r="Q142" s="178">
        <f>ROUND(E142*P142,2)</f>
        <v>0</v>
      </c>
      <c r="R142" s="178" t="s">
        <v>409</v>
      </c>
      <c r="S142" s="178" t="s">
        <v>105</v>
      </c>
      <c r="T142" s="179" t="s">
        <v>105</v>
      </c>
      <c r="U142" s="161">
        <v>0</v>
      </c>
      <c r="V142" s="161">
        <f>ROUND(E142*U142,2)</f>
        <v>0</v>
      </c>
      <c r="W142" s="161"/>
      <c r="X142" s="161" t="s">
        <v>410</v>
      </c>
      <c r="Y142" s="152"/>
      <c r="Z142" s="152"/>
      <c r="AA142" s="152"/>
      <c r="AB142" s="152"/>
      <c r="AC142" s="152"/>
      <c r="AD142" s="152"/>
      <c r="AE142" s="152"/>
      <c r="AF142" s="152"/>
      <c r="AG142" s="152" t="s">
        <v>424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/>
      <c r="B143" s="160"/>
      <c r="C143" s="191" t="s">
        <v>585</v>
      </c>
      <c r="D143" s="162"/>
      <c r="E143" s="163">
        <v>869.94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122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ht="22.5" outlineLevel="1" x14ac:dyDescent="0.2">
      <c r="A144" s="173">
        <v>56</v>
      </c>
      <c r="B144" s="174" t="s">
        <v>586</v>
      </c>
      <c r="C144" s="190" t="s">
        <v>587</v>
      </c>
      <c r="D144" s="175" t="s">
        <v>350</v>
      </c>
      <c r="E144" s="176">
        <v>90.022000000000006</v>
      </c>
      <c r="F144" s="177"/>
      <c r="G144" s="178">
        <f>ROUND(E144*F144,2)</f>
        <v>0</v>
      </c>
      <c r="H144" s="177"/>
      <c r="I144" s="178">
        <f>ROUND(E144*H144,2)</f>
        <v>0</v>
      </c>
      <c r="J144" s="177"/>
      <c r="K144" s="178">
        <f>ROUND(E144*J144,2)</f>
        <v>0</v>
      </c>
      <c r="L144" s="178">
        <v>21</v>
      </c>
      <c r="M144" s="178">
        <f>G144*(1+L144/100)</f>
        <v>0</v>
      </c>
      <c r="N144" s="178">
        <v>3.1700000000000001E-3</v>
      </c>
      <c r="O144" s="178">
        <f>ROUND(E144*N144,2)</f>
        <v>0.28999999999999998</v>
      </c>
      <c r="P144" s="178">
        <v>0</v>
      </c>
      <c r="Q144" s="178">
        <f>ROUND(E144*P144,2)</f>
        <v>0</v>
      </c>
      <c r="R144" s="178" t="s">
        <v>409</v>
      </c>
      <c r="S144" s="178" t="s">
        <v>105</v>
      </c>
      <c r="T144" s="179" t="s">
        <v>105</v>
      </c>
      <c r="U144" s="161">
        <v>0</v>
      </c>
      <c r="V144" s="161">
        <f>ROUND(E144*U144,2)</f>
        <v>0</v>
      </c>
      <c r="W144" s="161"/>
      <c r="X144" s="161" t="s">
        <v>410</v>
      </c>
      <c r="Y144" s="152"/>
      <c r="Z144" s="152"/>
      <c r="AA144" s="152"/>
      <c r="AB144" s="152"/>
      <c r="AC144" s="152"/>
      <c r="AD144" s="152"/>
      <c r="AE144" s="152"/>
      <c r="AF144" s="152"/>
      <c r="AG144" s="152" t="s">
        <v>424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91" t="s">
        <v>588</v>
      </c>
      <c r="D145" s="162"/>
      <c r="E145" s="163">
        <v>90.02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122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ht="22.5" outlineLevel="1" x14ac:dyDescent="0.2">
      <c r="A146" s="181">
        <v>57</v>
      </c>
      <c r="B146" s="182" t="s">
        <v>589</v>
      </c>
      <c r="C146" s="193" t="s">
        <v>590</v>
      </c>
      <c r="D146" s="183" t="s">
        <v>355</v>
      </c>
      <c r="E146" s="184">
        <v>39</v>
      </c>
      <c r="F146" s="185"/>
      <c r="G146" s="186">
        <f>ROUND(E146*F146,2)</f>
        <v>0</v>
      </c>
      <c r="H146" s="185"/>
      <c r="I146" s="186">
        <f>ROUND(E146*H146,2)</f>
        <v>0</v>
      </c>
      <c r="J146" s="185"/>
      <c r="K146" s="186">
        <f>ROUND(E146*J146,2)</f>
        <v>0</v>
      </c>
      <c r="L146" s="186">
        <v>21</v>
      </c>
      <c r="M146" s="186">
        <f>G146*(1+L146/100)</f>
        <v>0</v>
      </c>
      <c r="N146" s="186">
        <v>2.5000000000000001E-3</v>
      </c>
      <c r="O146" s="186">
        <f>ROUND(E146*N146,2)</f>
        <v>0.1</v>
      </c>
      <c r="P146" s="186">
        <v>0</v>
      </c>
      <c r="Q146" s="186">
        <f>ROUND(E146*P146,2)</f>
        <v>0</v>
      </c>
      <c r="R146" s="186" t="s">
        <v>409</v>
      </c>
      <c r="S146" s="186" t="s">
        <v>105</v>
      </c>
      <c r="T146" s="187" t="s">
        <v>105</v>
      </c>
      <c r="U146" s="161">
        <v>0</v>
      </c>
      <c r="V146" s="161">
        <f>ROUND(E146*U146,2)</f>
        <v>0</v>
      </c>
      <c r="W146" s="161"/>
      <c r="X146" s="161" t="s">
        <v>410</v>
      </c>
      <c r="Y146" s="152"/>
      <c r="Z146" s="152"/>
      <c r="AA146" s="152"/>
      <c r="AB146" s="152"/>
      <c r="AC146" s="152"/>
      <c r="AD146" s="152"/>
      <c r="AE146" s="152"/>
      <c r="AF146" s="152"/>
      <c r="AG146" s="152" t="s">
        <v>424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ht="33.75" outlineLevel="1" x14ac:dyDescent="0.2">
      <c r="A147" s="173">
        <v>58</v>
      </c>
      <c r="B147" s="174" t="s">
        <v>591</v>
      </c>
      <c r="C147" s="190" t="s">
        <v>592</v>
      </c>
      <c r="D147" s="175" t="s">
        <v>355</v>
      </c>
      <c r="E147" s="176">
        <v>15</v>
      </c>
      <c r="F147" s="177"/>
      <c r="G147" s="178">
        <f>ROUND(E147*F147,2)</f>
        <v>0</v>
      </c>
      <c r="H147" s="177"/>
      <c r="I147" s="178">
        <f>ROUND(E147*H147,2)</f>
        <v>0</v>
      </c>
      <c r="J147" s="177"/>
      <c r="K147" s="178">
        <f>ROUND(E147*J147,2)</f>
        <v>0</v>
      </c>
      <c r="L147" s="178">
        <v>21</v>
      </c>
      <c r="M147" s="178">
        <f>G147*(1+L147/100)</f>
        <v>0</v>
      </c>
      <c r="N147" s="178">
        <v>1.3100000000000001E-2</v>
      </c>
      <c r="O147" s="178">
        <f>ROUND(E147*N147,2)</f>
        <v>0.2</v>
      </c>
      <c r="P147" s="178">
        <v>0</v>
      </c>
      <c r="Q147" s="178">
        <f>ROUND(E147*P147,2)</f>
        <v>0</v>
      </c>
      <c r="R147" s="178" t="s">
        <v>409</v>
      </c>
      <c r="S147" s="178" t="s">
        <v>105</v>
      </c>
      <c r="T147" s="179" t="s">
        <v>105</v>
      </c>
      <c r="U147" s="161">
        <v>0</v>
      </c>
      <c r="V147" s="161">
        <f>ROUND(E147*U147,2)</f>
        <v>0</v>
      </c>
      <c r="W147" s="161"/>
      <c r="X147" s="161" t="s">
        <v>410</v>
      </c>
      <c r="Y147" s="152"/>
      <c r="Z147" s="152"/>
      <c r="AA147" s="152"/>
      <c r="AB147" s="152"/>
      <c r="AC147" s="152"/>
      <c r="AD147" s="152"/>
      <c r="AE147" s="152"/>
      <c r="AF147" s="152"/>
      <c r="AG147" s="152" t="s">
        <v>424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1" t="s">
        <v>593</v>
      </c>
      <c r="D148" s="162"/>
      <c r="E148" s="163">
        <v>15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122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ht="22.5" outlineLevel="1" x14ac:dyDescent="0.2">
      <c r="A149" s="181">
        <v>59</v>
      </c>
      <c r="B149" s="182" t="s">
        <v>594</v>
      </c>
      <c r="C149" s="193" t="s">
        <v>595</v>
      </c>
      <c r="D149" s="183" t="s">
        <v>355</v>
      </c>
      <c r="E149" s="184">
        <v>39</v>
      </c>
      <c r="F149" s="185"/>
      <c r="G149" s="186">
        <f>ROUND(E149*F149,2)</f>
        <v>0</v>
      </c>
      <c r="H149" s="185"/>
      <c r="I149" s="186">
        <f>ROUND(E149*H149,2)</f>
        <v>0</v>
      </c>
      <c r="J149" s="185"/>
      <c r="K149" s="186">
        <f>ROUND(E149*J149,2)</f>
        <v>0</v>
      </c>
      <c r="L149" s="186">
        <v>21</v>
      </c>
      <c r="M149" s="186">
        <f>G149*(1+L149/100)</f>
        <v>0</v>
      </c>
      <c r="N149" s="186">
        <v>2.5000000000000001E-3</v>
      </c>
      <c r="O149" s="186">
        <f>ROUND(E149*N149,2)</f>
        <v>0.1</v>
      </c>
      <c r="P149" s="186">
        <v>0</v>
      </c>
      <c r="Q149" s="186">
        <f>ROUND(E149*P149,2)</f>
        <v>0</v>
      </c>
      <c r="R149" s="186" t="s">
        <v>409</v>
      </c>
      <c r="S149" s="186" t="s">
        <v>105</v>
      </c>
      <c r="T149" s="187" t="s">
        <v>105</v>
      </c>
      <c r="U149" s="161">
        <v>0</v>
      </c>
      <c r="V149" s="161">
        <f>ROUND(E149*U149,2)</f>
        <v>0</v>
      </c>
      <c r="W149" s="161"/>
      <c r="X149" s="161" t="s">
        <v>410</v>
      </c>
      <c r="Y149" s="152"/>
      <c r="Z149" s="152"/>
      <c r="AA149" s="152"/>
      <c r="AB149" s="152"/>
      <c r="AC149" s="152"/>
      <c r="AD149" s="152"/>
      <c r="AE149" s="152"/>
      <c r="AF149" s="152"/>
      <c r="AG149" s="152" t="s">
        <v>424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ht="33.75" outlineLevel="1" x14ac:dyDescent="0.2">
      <c r="A150" s="181">
        <v>60</v>
      </c>
      <c r="B150" s="182" t="s">
        <v>596</v>
      </c>
      <c r="C150" s="193" t="s">
        <v>597</v>
      </c>
      <c r="D150" s="183" t="s">
        <v>355</v>
      </c>
      <c r="E150" s="184">
        <v>5</v>
      </c>
      <c r="F150" s="185"/>
      <c r="G150" s="186">
        <f>ROUND(E150*F150,2)</f>
        <v>0</v>
      </c>
      <c r="H150" s="185"/>
      <c r="I150" s="186">
        <f>ROUND(E150*H150,2)</f>
        <v>0</v>
      </c>
      <c r="J150" s="185"/>
      <c r="K150" s="186">
        <f>ROUND(E150*J150,2)</f>
        <v>0</v>
      </c>
      <c r="L150" s="186">
        <v>21</v>
      </c>
      <c r="M150" s="186">
        <f>G150*(1+L150/100)</f>
        <v>0</v>
      </c>
      <c r="N150" s="186">
        <v>3.5999999999999997E-2</v>
      </c>
      <c r="O150" s="186">
        <f>ROUND(E150*N150,2)</f>
        <v>0.18</v>
      </c>
      <c r="P150" s="186">
        <v>0</v>
      </c>
      <c r="Q150" s="186">
        <f>ROUND(E150*P150,2)</f>
        <v>0</v>
      </c>
      <c r="R150" s="186" t="s">
        <v>409</v>
      </c>
      <c r="S150" s="186" t="s">
        <v>105</v>
      </c>
      <c r="T150" s="187" t="s">
        <v>105</v>
      </c>
      <c r="U150" s="161">
        <v>0</v>
      </c>
      <c r="V150" s="161">
        <f>ROUND(E150*U150,2)</f>
        <v>0</v>
      </c>
      <c r="W150" s="161"/>
      <c r="X150" s="161" t="s">
        <v>410</v>
      </c>
      <c r="Y150" s="152"/>
      <c r="Z150" s="152"/>
      <c r="AA150" s="152"/>
      <c r="AB150" s="152"/>
      <c r="AC150" s="152"/>
      <c r="AD150" s="152"/>
      <c r="AE150" s="152"/>
      <c r="AF150" s="152"/>
      <c r="AG150" s="152" t="s">
        <v>424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ht="22.5" outlineLevel="1" x14ac:dyDescent="0.2">
      <c r="A151" s="173">
        <v>61</v>
      </c>
      <c r="B151" s="174" t="s">
        <v>598</v>
      </c>
      <c r="C151" s="190" t="s">
        <v>599</v>
      </c>
      <c r="D151" s="175" t="s">
        <v>355</v>
      </c>
      <c r="E151" s="176">
        <v>2.06</v>
      </c>
      <c r="F151" s="177"/>
      <c r="G151" s="178">
        <f>ROUND(E151*F151,2)</f>
        <v>0</v>
      </c>
      <c r="H151" s="177"/>
      <c r="I151" s="178">
        <f>ROUND(E151*H151,2)</f>
        <v>0</v>
      </c>
      <c r="J151" s="177"/>
      <c r="K151" s="178">
        <f>ROUND(E151*J151,2)</f>
        <v>0</v>
      </c>
      <c r="L151" s="178">
        <v>21</v>
      </c>
      <c r="M151" s="178">
        <f>G151*(1+L151/100)</f>
        <v>0</v>
      </c>
      <c r="N151" s="178">
        <v>9.7999999999999997E-3</v>
      </c>
      <c r="O151" s="178">
        <f>ROUND(E151*N151,2)</f>
        <v>0.02</v>
      </c>
      <c r="P151" s="178">
        <v>0</v>
      </c>
      <c r="Q151" s="178">
        <f>ROUND(E151*P151,2)</f>
        <v>0</v>
      </c>
      <c r="R151" s="178" t="s">
        <v>409</v>
      </c>
      <c r="S151" s="178" t="s">
        <v>105</v>
      </c>
      <c r="T151" s="179" t="s">
        <v>105</v>
      </c>
      <c r="U151" s="161">
        <v>0</v>
      </c>
      <c r="V151" s="161">
        <f>ROUND(E151*U151,2)</f>
        <v>0</v>
      </c>
      <c r="W151" s="161"/>
      <c r="X151" s="161" t="s">
        <v>410</v>
      </c>
      <c r="Y151" s="152"/>
      <c r="Z151" s="152"/>
      <c r="AA151" s="152"/>
      <c r="AB151" s="152"/>
      <c r="AC151" s="152"/>
      <c r="AD151" s="152"/>
      <c r="AE151" s="152"/>
      <c r="AF151" s="152"/>
      <c r="AG151" s="152" t="s">
        <v>424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91" t="s">
        <v>600</v>
      </c>
      <c r="D152" s="162"/>
      <c r="E152" s="163">
        <v>2.06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122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ht="22.5" outlineLevel="1" x14ac:dyDescent="0.2">
      <c r="A153" s="181">
        <v>62</v>
      </c>
      <c r="B153" s="182" t="s">
        <v>601</v>
      </c>
      <c r="C153" s="193" t="s">
        <v>602</v>
      </c>
      <c r="D153" s="183" t="s">
        <v>355</v>
      </c>
      <c r="E153" s="184">
        <v>5</v>
      </c>
      <c r="F153" s="185"/>
      <c r="G153" s="186">
        <f>ROUND(E153*F153,2)</f>
        <v>0</v>
      </c>
      <c r="H153" s="185"/>
      <c r="I153" s="186">
        <f>ROUND(E153*H153,2)</f>
        <v>0</v>
      </c>
      <c r="J153" s="185"/>
      <c r="K153" s="186">
        <f>ROUND(E153*J153,2)</f>
        <v>0</v>
      </c>
      <c r="L153" s="186">
        <v>21</v>
      </c>
      <c r="M153" s="186">
        <f>G153*(1+L153/100)</f>
        <v>0</v>
      </c>
      <c r="N153" s="186">
        <v>8.9999999999999993E-3</v>
      </c>
      <c r="O153" s="186">
        <f>ROUND(E153*N153,2)</f>
        <v>0.05</v>
      </c>
      <c r="P153" s="186">
        <v>0</v>
      </c>
      <c r="Q153" s="186">
        <f>ROUND(E153*P153,2)</f>
        <v>0</v>
      </c>
      <c r="R153" s="186" t="s">
        <v>409</v>
      </c>
      <c r="S153" s="186" t="s">
        <v>105</v>
      </c>
      <c r="T153" s="187" t="s">
        <v>105</v>
      </c>
      <c r="U153" s="161">
        <v>0</v>
      </c>
      <c r="V153" s="161">
        <f>ROUND(E153*U153,2)</f>
        <v>0</v>
      </c>
      <c r="W153" s="161"/>
      <c r="X153" s="161" t="s">
        <v>410</v>
      </c>
      <c r="Y153" s="152"/>
      <c r="Z153" s="152"/>
      <c r="AA153" s="152"/>
      <c r="AB153" s="152"/>
      <c r="AC153" s="152"/>
      <c r="AD153" s="152"/>
      <c r="AE153" s="152"/>
      <c r="AF153" s="152"/>
      <c r="AG153" s="152" t="s">
        <v>424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81">
        <v>63</v>
      </c>
      <c r="B154" s="182" t="s">
        <v>603</v>
      </c>
      <c r="C154" s="193" t="s">
        <v>604</v>
      </c>
      <c r="D154" s="183" t="s">
        <v>355</v>
      </c>
      <c r="E154" s="184">
        <v>21</v>
      </c>
      <c r="F154" s="185"/>
      <c r="G154" s="186">
        <f>ROUND(E154*F154,2)</f>
        <v>0</v>
      </c>
      <c r="H154" s="185"/>
      <c r="I154" s="186">
        <f>ROUND(E154*H154,2)</f>
        <v>0</v>
      </c>
      <c r="J154" s="185"/>
      <c r="K154" s="186">
        <f>ROUND(E154*J154,2)</f>
        <v>0</v>
      </c>
      <c r="L154" s="186">
        <v>21</v>
      </c>
      <c r="M154" s="186">
        <f>G154*(1+L154/100)</f>
        <v>0</v>
      </c>
      <c r="N154" s="186">
        <v>1.6E-2</v>
      </c>
      <c r="O154" s="186">
        <f>ROUND(E154*N154,2)</f>
        <v>0.34</v>
      </c>
      <c r="P154" s="186">
        <v>0</v>
      </c>
      <c r="Q154" s="186">
        <f>ROUND(E154*P154,2)</f>
        <v>0</v>
      </c>
      <c r="R154" s="186"/>
      <c r="S154" s="186" t="s">
        <v>405</v>
      </c>
      <c r="T154" s="187" t="s">
        <v>406</v>
      </c>
      <c r="U154" s="161">
        <v>0</v>
      </c>
      <c r="V154" s="161">
        <f>ROUND(E154*U154,2)</f>
        <v>0</v>
      </c>
      <c r="W154" s="161"/>
      <c r="X154" s="161" t="s">
        <v>410</v>
      </c>
      <c r="Y154" s="152"/>
      <c r="Z154" s="152"/>
      <c r="AA154" s="152"/>
      <c r="AB154" s="152"/>
      <c r="AC154" s="152"/>
      <c r="AD154" s="152"/>
      <c r="AE154" s="152"/>
      <c r="AF154" s="152"/>
      <c r="AG154" s="152" t="s">
        <v>424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81">
        <v>64</v>
      </c>
      <c r="B155" s="182" t="s">
        <v>605</v>
      </c>
      <c r="C155" s="193" t="s">
        <v>606</v>
      </c>
      <c r="D155" s="183" t="s">
        <v>355</v>
      </c>
      <c r="E155" s="184">
        <v>21</v>
      </c>
      <c r="F155" s="185"/>
      <c r="G155" s="186">
        <f>ROUND(E155*F155,2)</f>
        <v>0</v>
      </c>
      <c r="H155" s="185"/>
      <c r="I155" s="186">
        <f>ROUND(E155*H155,2)</f>
        <v>0</v>
      </c>
      <c r="J155" s="185"/>
      <c r="K155" s="186">
        <f>ROUND(E155*J155,2)</f>
        <v>0</v>
      </c>
      <c r="L155" s="186">
        <v>21</v>
      </c>
      <c r="M155" s="186">
        <f>G155*(1+L155/100)</f>
        <v>0</v>
      </c>
      <c r="N155" s="186">
        <v>0</v>
      </c>
      <c r="O155" s="186">
        <f>ROUND(E155*N155,2)</f>
        <v>0</v>
      </c>
      <c r="P155" s="186">
        <v>0</v>
      </c>
      <c r="Q155" s="186">
        <f>ROUND(E155*P155,2)</f>
        <v>0</v>
      </c>
      <c r="R155" s="186"/>
      <c r="S155" s="186" t="s">
        <v>405</v>
      </c>
      <c r="T155" s="187" t="s">
        <v>406</v>
      </c>
      <c r="U155" s="161">
        <v>0</v>
      </c>
      <c r="V155" s="161">
        <f>ROUND(E155*U155,2)</f>
        <v>0</v>
      </c>
      <c r="W155" s="161"/>
      <c r="X155" s="161" t="s">
        <v>410</v>
      </c>
      <c r="Y155" s="152"/>
      <c r="Z155" s="152"/>
      <c r="AA155" s="152"/>
      <c r="AB155" s="152"/>
      <c r="AC155" s="152"/>
      <c r="AD155" s="152"/>
      <c r="AE155" s="152"/>
      <c r="AF155" s="152"/>
      <c r="AG155" s="152" t="s">
        <v>424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81">
        <v>65</v>
      </c>
      <c r="B156" s="182" t="s">
        <v>607</v>
      </c>
      <c r="C156" s="193" t="s">
        <v>608</v>
      </c>
      <c r="D156" s="183" t="s">
        <v>355</v>
      </c>
      <c r="E156" s="184">
        <v>5</v>
      </c>
      <c r="F156" s="185"/>
      <c r="G156" s="186">
        <f>ROUND(E156*F156,2)</f>
        <v>0</v>
      </c>
      <c r="H156" s="185"/>
      <c r="I156" s="186">
        <f>ROUND(E156*H156,2)</f>
        <v>0</v>
      </c>
      <c r="J156" s="185"/>
      <c r="K156" s="186">
        <f>ROUND(E156*J156,2)</f>
        <v>0</v>
      </c>
      <c r="L156" s="186">
        <v>21</v>
      </c>
      <c r="M156" s="186">
        <f>G156*(1+L156/100)</f>
        <v>0</v>
      </c>
      <c r="N156" s="186">
        <v>0.03</v>
      </c>
      <c r="O156" s="186">
        <f>ROUND(E156*N156,2)</f>
        <v>0.15</v>
      </c>
      <c r="P156" s="186">
        <v>0</v>
      </c>
      <c r="Q156" s="186">
        <f>ROUND(E156*P156,2)</f>
        <v>0</v>
      </c>
      <c r="R156" s="186"/>
      <c r="S156" s="186" t="s">
        <v>405</v>
      </c>
      <c r="T156" s="187" t="s">
        <v>406</v>
      </c>
      <c r="U156" s="161">
        <v>0</v>
      </c>
      <c r="V156" s="161">
        <f>ROUND(E156*U156,2)</f>
        <v>0</v>
      </c>
      <c r="W156" s="161"/>
      <c r="X156" s="161" t="s">
        <v>410</v>
      </c>
      <c r="Y156" s="152"/>
      <c r="Z156" s="152"/>
      <c r="AA156" s="152"/>
      <c r="AB156" s="152"/>
      <c r="AC156" s="152"/>
      <c r="AD156" s="152"/>
      <c r="AE156" s="152"/>
      <c r="AF156" s="152"/>
      <c r="AG156" s="152" t="s">
        <v>424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67" t="s">
        <v>99</v>
      </c>
      <c r="B157" s="168" t="s">
        <v>67</v>
      </c>
      <c r="C157" s="189" t="s">
        <v>68</v>
      </c>
      <c r="D157" s="169"/>
      <c r="E157" s="170"/>
      <c r="F157" s="171"/>
      <c r="G157" s="171">
        <f>SUMIF(AG158:AG160,"&lt;&gt;NOR",G158:G160)</f>
        <v>0</v>
      </c>
      <c r="H157" s="171"/>
      <c r="I157" s="171">
        <f>SUM(I158:I160)</f>
        <v>0</v>
      </c>
      <c r="J157" s="171"/>
      <c r="K157" s="171">
        <f>SUM(K158:K160)</f>
        <v>0</v>
      </c>
      <c r="L157" s="171"/>
      <c r="M157" s="171">
        <f>SUM(M158:M160)</f>
        <v>0</v>
      </c>
      <c r="N157" s="171"/>
      <c r="O157" s="171">
        <f>SUM(O158:O160)</f>
        <v>0</v>
      </c>
      <c r="P157" s="171"/>
      <c r="Q157" s="171">
        <f>SUM(Q158:Q160)</f>
        <v>0</v>
      </c>
      <c r="R157" s="171"/>
      <c r="S157" s="171"/>
      <c r="T157" s="172"/>
      <c r="U157" s="166"/>
      <c r="V157" s="166">
        <f>SUM(V158:V160)</f>
        <v>213.92</v>
      </c>
      <c r="W157" s="166"/>
      <c r="X157" s="166"/>
      <c r="AG157" t="s">
        <v>100</v>
      </c>
    </row>
    <row r="158" spans="1:60" ht="22.5" outlineLevel="1" x14ac:dyDescent="0.2">
      <c r="A158" s="173">
        <v>66</v>
      </c>
      <c r="B158" s="174" t="s">
        <v>609</v>
      </c>
      <c r="C158" s="190" t="s">
        <v>610</v>
      </c>
      <c r="D158" s="175" t="s">
        <v>459</v>
      </c>
      <c r="E158" s="176">
        <v>1018.66934</v>
      </c>
      <c r="F158" s="177"/>
      <c r="G158" s="178">
        <f>ROUND(E158*F158,2)</f>
        <v>0</v>
      </c>
      <c r="H158" s="177"/>
      <c r="I158" s="178">
        <f>ROUND(E158*H158,2)</f>
        <v>0</v>
      </c>
      <c r="J158" s="177"/>
      <c r="K158" s="178">
        <f>ROUND(E158*J158,2)</f>
        <v>0</v>
      </c>
      <c r="L158" s="178">
        <v>21</v>
      </c>
      <c r="M158" s="178">
        <f>G158*(1+L158/100)</f>
        <v>0</v>
      </c>
      <c r="N158" s="178">
        <v>0</v>
      </c>
      <c r="O158" s="178">
        <f>ROUND(E158*N158,2)</f>
        <v>0</v>
      </c>
      <c r="P158" s="178">
        <v>0</v>
      </c>
      <c r="Q158" s="178">
        <f>ROUND(E158*P158,2)</f>
        <v>0</v>
      </c>
      <c r="R158" s="178" t="s">
        <v>268</v>
      </c>
      <c r="S158" s="178" t="s">
        <v>105</v>
      </c>
      <c r="T158" s="179" t="s">
        <v>611</v>
      </c>
      <c r="U158" s="161">
        <v>0.21</v>
      </c>
      <c r="V158" s="161">
        <f>ROUND(E158*U158,2)</f>
        <v>213.92</v>
      </c>
      <c r="W158" s="161"/>
      <c r="X158" s="161" t="s">
        <v>106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137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9"/>
      <c r="B159" s="160"/>
      <c r="C159" s="248" t="s">
        <v>612</v>
      </c>
      <c r="D159" s="249"/>
      <c r="E159" s="249"/>
      <c r="F159" s="249"/>
      <c r="G159" s="249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109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91" t="s">
        <v>613</v>
      </c>
      <c r="D160" s="162"/>
      <c r="E160" s="163">
        <v>1018.66934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122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33" x14ac:dyDescent="0.2">
      <c r="A161" s="5"/>
      <c r="B161" s="6"/>
      <c r="C161" s="194"/>
      <c r="D161" s="8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AE161">
        <v>15</v>
      </c>
      <c r="AF161">
        <v>21</v>
      </c>
    </row>
    <row r="162" spans="1:33" x14ac:dyDescent="0.2">
      <c r="A162" s="155"/>
      <c r="B162" s="156" t="s">
        <v>29</v>
      </c>
      <c r="C162" s="195"/>
      <c r="D162" s="157"/>
      <c r="E162" s="158"/>
      <c r="F162" s="158"/>
      <c r="G162" s="188">
        <f>G8+G89+G157</f>
        <v>0</v>
      </c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AE162">
        <f>SUMIF(L7:L160,AE161,G7:G160)</f>
        <v>0</v>
      </c>
      <c r="AF162">
        <f>SUMIF(L7:L160,AF161,G7:G160)</f>
        <v>0</v>
      </c>
      <c r="AG162" t="s">
        <v>470</v>
      </c>
    </row>
    <row r="163" spans="1:33" x14ac:dyDescent="0.2">
      <c r="C163" s="196"/>
      <c r="D163" s="143"/>
      <c r="AG163" t="s">
        <v>471</v>
      </c>
    </row>
    <row r="164" spans="1:33" x14ac:dyDescent="0.2">
      <c r="D164" s="143"/>
    </row>
    <row r="165" spans="1:33" x14ac:dyDescent="0.2">
      <c r="D165" s="143"/>
    </row>
    <row r="166" spans="1:33" x14ac:dyDescent="0.2">
      <c r="D166" s="143"/>
    </row>
    <row r="167" spans="1:33" x14ac:dyDescent="0.2">
      <c r="D167" s="143"/>
    </row>
    <row r="168" spans="1:33" x14ac:dyDescent="0.2">
      <c r="D168" s="143"/>
    </row>
    <row r="169" spans="1:33" x14ac:dyDescent="0.2">
      <c r="D169" s="143"/>
    </row>
    <row r="170" spans="1:33" x14ac:dyDescent="0.2">
      <c r="D170" s="143"/>
    </row>
    <row r="171" spans="1:33" x14ac:dyDescent="0.2">
      <c r="D171" s="143"/>
    </row>
    <row r="172" spans="1:33" x14ac:dyDescent="0.2">
      <c r="D172" s="143"/>
    </row>
    <row r="173" spans="1:33" x14ac:dyDescent="0.2">
      <c r="D173" s="143"/>
    </row>
    <row r="174" spans="1:33" x14ac:dyDescent="0.2">
      <c r="D174" s="143"/>
    </row>
    <row r="175" spans="1:33" x14ac:dyDescent="0.2">
      <c r="D175" s="143"/>
    </row>
    <row r="176" spans="1:33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C613" sheet="1" objects="1" scenarios="1"/>
  <mergeCells count="35">
    <mergeCell ref="C12:G12"/>
    <mergeCell ref="A1:G1"/>
    <mergeCell ref="C2:G2"/>
    <mergeCell ref="C3:G3"/>
    <mergeCell ref="C4:G4"/>
    <mergeCell ref="C10:G10"/>
    <mergeCell ref="C56:G56"/>
    <mergeCell ref="C14:G14"/>
    <mergeCell ref="C19:G19"/>
    <mergeCell ref="C24:G24"/>
    <mergeCell ref="C26:G26"/>
    <mergeCell ref="C31:G31"/>
    <mergeCell ref="C33:G33"/>
    <mergeCell ref="C38:G38"/>
    <mergeCell ref="C43:G43"/>
    <mergeCell ref="C48:G48"/>
    <mergeCell ref="C50:G50"/>
    <mergeCell ref="C53:G53"/>
    <mergeCell ref="C106:G106"/>
    <mergeCell ref="C58:G58"/>
    <mergeCell ref="C60:G60"/>
    <mergeCell ref="C62:G62"/>
    <mergeCell ref="C64:G64"/>
    <mergeCell ref="C67:G67"/>
    <mergeCell ref="C73:G73"/>
    <mergeCell ref="C76:G76"/>
    <mergeCell ref="C81:G81"/>
    <mergeCell ref="C85:G85"/>
    <mergeCell ref="C100:G100"/>
    <mergeCell ref="C103:G103"/>
    <mergeCell ref="C111:G111"/>
    <mergeCell ref="C114:G114"/>
    <mergeCell ref="C117:G117"/>
    <mergeCell ref="C119:G119"/>
    <mergeCell ref="C159:G1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6" sqref="C16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4.95" customHeight="1" x14ac:dyDescent="0.2">
      <c r="A2" s="144" t="s">
        <v>7</v>
      </c>
      <c r="B2" s="75" t="s">
        <v>43</v>
      </c>
      <c r="C2" s="251" t="s">
        <v>652</v>
      </c>
      <c r="D2" s="252"/>
      <c r="E2" s="252"/>
      <c r="F2" s="252"/>
      <c r="G2" s="253"/>
      <c r="AG2" t="s">
        <v>75</v>
      </c>
    </row>
    <row r="3" spans="1:60" ht="24.95" customHeight="1" x14ac:dyDescent="0.2">
      <c r="A3" s="144" t="s">
        <v>8</v>
      </c>
      <c r="B3" s="75" t="s">
        <v>51</v>
      </c>
      <c r="C3" s="251" t="s">
        <v>52</v>
      </c>
      <c r="D3" s="252"/>
      <c r="E3" s="252"/>
      <c r="F3" s="252"/>
      <c r="G3" s="253"/>
      <c r="AC3" s="87" t="s">
        <v>75</v>
      </c>
      <c r="AG3" t="s">
        <v>76</v>
      </c>
    </row>
    <row r="4" spans="1:60" ht="24.95" customHeight="1" x14ac:dyDescent="0.2">
      <c r="A4" s="145" t="s">
        <v>9</v>
      </c>
      <c r="B4" s="146" t="s">
        <v>53</v>
      </c>
      <c r="C4" s="254" t="s">
        <v>54</v>
      </c>
      <c r="D4" s="255"/>
      <c r="E4" s="255"/>
      <c r="F4" s="255"/>
      <c r="G4" s="256"/>
      <c r="AG4" t="s">
        <v>77</v>
      </c>
    </row>
    <row r="5" spans="1:60" x14ac:dyDescent="0.2">
      <c r="D5" s="143"/>
    </row>
    <row r="6" spans="1:60" ht="38.25" x14ac:dyDescent="0.2">
      <c r="A6" s="148" t="s">
        <v>78</v>
      </c>
      <c r="B6" s="150" t="s">
        <v>79</v>
      </c>
      <c r="C6" s="150" t="s">
        <v>80</v>
      </c>
      <c r="D6" s="149" t="s">
        <v>81</v>
      </c>
      <c r="E6" s="148" t="s">
        <v>82</v>
      </c>
      <c r="F6" s="147" t="s">
        <v>83</v>
      </c>
      <c r="G6" s="148" t="s">
        <v>29</v>
      </c>
      <c r="H6" s="151" t="s">
        <v>30</v>
      </c>
      <c r="I6" s="151" t="s">
        <v>84</v>
      </c>
      <c r="J6" s="151" t="s">
        <v>31</v>
      </c>
      <c r="K6" s="151" t="s">
        <v>85</v>
      </c>
      <c r="L6" s="151" t="s">
        <v>86</v>
      </c>
      <c r="M6" s="151" t="s">
        <v>87</v>
      </c>
      <c r="N6" s="151" t="s">
        <v>88</v>
      </c>
      <c r="O6" s="151" t="s">
        <v>89</v>
      </c>
      <c r="P6" s="151" t="s">
        <v>90</v>
      </c>
      <c r="Q6" s="151" t="s">
        <v>91</v>
      </c>
      <c r="R6" s="151" t="s">
        <v>92</v>
      </c>
      <c r="S6" s="151" t="s">
        <v>93</v>
      </c>
      <c r="T6" s="151" t="s">
        <v>94</v>
      </c>
      <c r="U6" s="151" t="s">
        <v>95</v>
      </c>
      <c r="V6" s="151" t="s">
        <v>96</v>
      </c>
      <c r="W6" s="151" t="s">
        <v>97</v>
      </c>
      <c r="X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7" t="s">
        <v>99</v>
      </c>
      <c r="B8" s="168" t="s">
        <v>71</v>
      </c>
      <c r="C8" s="189" t="s">
        <v>27</v>
      </c>
      <c r="D8" s="169"/>
      <c r="E8" s="170"/>
      <c r="F8" s="171"/>
      <c r="G8" s="171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1"/>
      <c r="O8" s="171">
        <f>SUM(O9:O14)</f>
        <v>0</v>
      </c>
      <c r="P8" s="171"/>
      <c r="Q8" s="171">
        <f>SUM(Q9:Q14)</f>
        <v>0</v>
      </c>
      <c r="R8" s="171"/>
      <c r="S8" s="171"/>
      <c r="T8" s="172"/>
      <c r="U8" s="166"/>
      <c r="V8" s="166">
        <f>SUM(V9:V14)</f>
        <v>0</v>
      </c>
      <c r="W8" s="166"/>
      <c r="X8" s="166"/>
      <c r="AG8" t="s">
        <v>100</v>
      </c>
    </row>
    <row r="9" spans="1:60" outlineLevel="1" x14ac:dyDescent="0.2">
      <c r="A9" s="181">
        <v>1</v>
      </c>
      <c r="B9" s="182" t="s">
        <v>614</v>
      </c>
      <c r="C9" s="193" t="s">
        <v>615</v>
      </c>
      <c r="D9" s="183" t="s">
        <v>616</v>
      </c>
      <c r="E9" s="184">
        <v>1</v>
      </c>
      <c r="F9" s="185"/>
      <c r="G9" s="186">
        <f t="shared" ref="G9:G14" si="0">ROUND(E9*F9,2)</f>
        <v>0</v>
      </c>
      <c r="H9" s="185"/>
      <c r="I9" s="186">
        <f t="shared" ref="I9:I14" si="1">ROUND(E9*H9,2)</f>
        <v>0</v>
      </c>
      <c r="J9" s="185"/>
      <c r="K9" s="186">
        <f t="shared" ref="K9:K14" si="2">ROUND(E9*J9,2)</f>
        <v>0</v>
      </c>
      <c r="L9" s="186">
        <v>21</v>
      </c>
      <c r="M9" s="186">
        <f t="shared" ref="M9:M14" si="3">G9*(1+L9/100)</f>
        <v>0</v>
      </c>
      <c r="N9" s="186">
        <v>0</v>
      </c>
      <c r="O9" s="186">
        <f t="shared" ref="O9:O14" si="4">ROUND(E9*N9,2)</f>
        <v>0</v>
      </c>
      <c r="P9" s="186">
        <v>0</v>
      </c>
      <c r="Q9" s="186">
        <f t="shared" ref="Q9:Q14" si="5">ROUND(E9*P9,2)</f>
        <v>0</v>
      </c>
      <c r="R9" s="186"/>
      <c r="S9" s="186" t="s">
        <v>105</v>
      </c>
      <c r="T9" s="187" t="s">
        <v>406</v>
      </c>
      <c r="U9" s="161">
        <v>0</v>
      </c>
      <c r="V9" s="161">
        <f t="shared" ref="V9:V14" si="6">ROUND(E9*U9,2)</f>
        <v>0</v>
      </c>
      <c r="W9" s="161"/>
      <c r="X9" s="161" t="s">
        <v>617</v>
      </c>
      <c r="Y9" s="152"/>
      <c r="Z9" s="152"/>
      <c r="AA9" s="152"/>
      <c r="AB9" s="152"/>
      <c r="AC9" s="152"/>
      <c r="AD9" s="152"/>
      <c r="AE9" s="152"/>
      <c r="AF9" s="152"/>
      <c r="AG9" s="152" t="s">
        <v>618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81">
        <v>2</v>
      </c>
      <c r="B10" s="182" t="s">
        <v>619</v>
      </c>
      <c r="C10" s="193" t="s">
        <v>620</v>
      </c>
      <c r="D10" s="183" t="s">
        <v>616</v>
      </c>
      <c r="E10" s="184">
        <v>1</v>
      </c>
      <c r="F10" s="185"/>
      <c r="G10" s="186">
        <f t="shared" si="0"/>
        <v>0</v>
      </c>
      <c r="H10" s="185"/>
      <c r="I10" s="186">
        <f t="shared" si="1"/>
        <v>0</v>
      </c>
      <c r="J10" s="185"/>
      <c r="K10" s="186">
        <f t="shared" si="2"/>
        <v>0</v>
      </c>
      <c r="L10" s="186">
        <v>21</v>
      </c>
      <c r="M10" s="186">
        <f t="shared" si="3"/>
        <v>0</v>
      </c>
      <c r="N10" s="186">
        <v>0</v>
      </c>
      <c r="O10" s="186">
        <f t="shared" si="4"/>
        <v>0</v>
      </c>
      <c r="P10" s="186">
        <v>0</v>
      </c>
      <c r="Q10" s="186">
        <f t="shared" si="5"/>
        <v>0</v>
      </c>
      <c r="R10" s="186"/>
      <c r="S10" s="186" t="s">
        <v>105</v>
      </c>
      <c r="T10" s="187" t="s">
        <v>406</v>
      </c>
      <c r="U10" s="161">
        <v>0</v>
      </c>
      <c r="V10" s="161">
        <f t="shared" si="6"/>
        <v>0</v>
      </c>
      <c r="W10" s="161"/>
      <c r="X10" s="161" t="s">
        <v>617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618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81">
        <v>3</v>
      </c>
      <c r="B11" s="182" t="s">
        <v>621</v>
      </c>
      <c r="C11" s="193" t="s">
        <v>622</v>
      </c>
      <c r="D11" s="183" t="s">
        <v>616</v>
      </c>
      <c r="E11" s="184">
        <v>1</v>
      </c>
      <c r="F11" s="185"/>
      <c r="G11" s="186">
        <f t="shared" si="0"/>
        <v>0</v>
      </c>
      <c r="H11" s="185"/>
      <c r="I11" s="186">
        <f t="shared" si="1"/>
        <v>0</v>
      </c>
      <c r="J11" s="185"/>
      <c r="K11" s="186">
        <f t="shared" si="2"/>
        <v>0</v>
      </c>
      <c r="L11" s="186">
        <v>21</v>
      </c>
      <c r="M11" s="186">
        <f t="shared" si="3"/>
        <v>0</v>
      </c>
      <c r="N11" s="186">
        <v>0</v>
      </c>
      <c r="O11" s="186">
        <f t="shared" si="4"/>
        <v>0</v>
      </c>
      <c r="P11" s="186">
        <v>0</v>
      </c>
      <c r="Q11" s="186">
        <f t="shared" si="5"/>
        <v>0</v>
      </c>
      <c r="R11" s="186"/>
      <c r="S11" s="186" t="s">
        <v>105</v>
      </c>
      <c r="T11" s="187" t="s">
        <v>406</v>
      </c>
      <c r="U11" s="161">
        <v>0</v>
      </c>
      <c r="V11" s="161">
        <f t="shared" si="6"/>
        <v>0</v>
      </c>
      <c r="W11" s="161"/>
      <c r="X11" s="161" t="s">
        <v>617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618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81">
        <v>4</v>
      </c>
      <c r="B12" s="182" t="s">
        <v>623</v>
      </c>
      <c r="C12" s="193" t="s">
        <v>624</v>
      </c>
      <c r="D12" s="183" t="s">
        <v>616</v>
      </c>
      <c r="E12" s="184">
        <v>1</v>
      </c>
      <c r="F12" s="185"/>
      <c r="G12" s="186">
        <f t="shared" si="0"/>
        <v>0</v>
      </c>
      <c r="H12" s="185"/>
      <c r="I12" s="186">
        <f t="shared" si="1"/>
        <v>0</v>
      </c>
      <c r="J12" s="185"/>
      <c r="K12" s="186">
        <f t="shared" si="2"/>
        <v>0</v>
      </c>
      <c r="L12" s="186">
        <v>21</v>
      </c>
      <c r="M12" s="186">
        <f t="shared" si="3"/>
        <v>0</v>
      </c>
      <c r="N12" s="186">
        <v>0</v>
      </c>
      <c r="O12" s="186">
        <f t="shared" si="4"/>
        <v>0</v>
      </c>
      <c r="P12" s="186">
        <v>0</v>
      </c>
      <c r="Q12" s="186">
        <f t="shared" si="5"/>
        <v>0</v>
      </c>
      <c r="R12" s="186"/>
      <c r="S12" s="186" t="s">
        <v>105</v>
      </c>
      <c r="T12" s="187" t="s">
        <v>406</v>
      </c>
      <c r="U12" s="161">
        <v>0</v>
      </c>
      <c r="V12" s="161">
        <f t="shared" si="6"/>
        <v>0</v>
      </c>
      <c r="W12" s="161"/>
      <c r="X12" s="161" t="s">
        <v>617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618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81">
        <v>5</v>
      </c>
      <c r="B13" s="182" t="s">
        <v>625</v>
      </c>
      <c r="C13" s="193" t="s">
        <v>626</v>
      </c>
      <c r="D13" s="183" t="s">
        <v>616</v>
      </c>
      <c r="E13" s="184">
        <v>1</v>
      </c>
      <c r="F13" s="185"/>
      <c r="G13" s="186">
        <f t="shared" si="0"/>
        <v>0</v>
      </c>
      <c r="H13" s="185"/>
      <c r="I13" s="186">
        <f t="shared" si="1"/>
        <v>0</v>
      </c>
      <c r="J13" s="185"/>
      <c r="K13" s="186">
        <f t="shared" si="2"/>
        <v>0</v>
      </c>
      <c r="L13" s="186">
        <v>21</v>
      </c>
      <c r="M13" s="186">
        <f t="shared" si="3"/>
        <v>0</v>
      </c>
      <c r="N13" s="186">
        <v>0</v>
      </c>
      <c r="O13" s="186">
        <f t="shared" si="4"/>
        <v>0</v>
      </c>
      <c r="P13" s="186">
        <v>0</v>
      </c>
      <c r="Q13" s="186">
        <f t="shared" si="5"/>
        <v>0</v>
      </c>
      <c r="R13" s="186"/>
      <c r="S13" s="186" t="s">
        <v>105</v>
      </c>
      <c r="T13" s="187" t="s">
        <v>406</v>
      </c>
      <c r="U13" s="161">
        <v>0</v>
      </c>
      <c r="V13" s="161">
        <f t="shared" si="6"/>
        <v>0</v>
      </c>
      <c r="W13" s="161"/>
      <c r="X13" s="161" t="s">
        <v>617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618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81">
        <v>6</v>
      </c>
      <c r="B14" s="182" t="s">
        <v>627</v>
      </c>
      <c r="C14" s="193" t="s">
        <v>628</v>
      </c>
      <c r="D14" s="183" t="s">
        <v>616</v>
      </c>
      <c r="E14" s="184">
        <v>1</v>
      </c>
      <c r="F14" s="185"/>
      <c r="G14" s="186">
        <f t="shared" si="0"/>
        <v>0</v>
      </c>
      <c r="H14" s="185"/>
      <c r="I14" s="186">
        <f t="shared" si="1"/>
        <v>0</v>
      </c>
      <c r="J14" s="185"/>
      <c r="K14" s="186">
        <f t="shared" si="2"/>
        <v>0</v>
      </c>
      <c r="L14" s="186">
        <v>21</v>
      </c>
      <c r="M14" s="186">
        <f t="shared" si="3"/>
        <v>0</v>
      </c>
      <c r="N14" s="186">
        <v>0</v>
      </c>
      <c r="O14" s="186">
        <f t="shared" si="4"/>
        <v>0</v>
      </c>
      <c r="P14" s="186">
        <v>0</v>
      </c>
      <c r="Q14" s="186">
        <f t="shared" si="5"/>
        <v>0</v>
      </c>
      <c r="R14" s="186"/>
      <c r="S14" s="186" t="s">
        <v>105</v>
      </c>
      <c r="T14" s="187" t="s">
        <v>406</v>
      </c>
      <c r="U14" s="161">
        <v>0</v>
      </c>
      <c r="V14" s="161">
        <f t="shared" si="6"/>
        <v>0</v>
      </c>
      <c r="W14" s="161"/>
      <c r="X14" s="161" t="s">
        <v>617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618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67" t="s">
        <v>99</v>
      </c>
      <c r="B15" s="168" t="s">
        <v>72</v>
      </c>
      <c r="C15" s="189" t="s">
        <v>28</v>
      </c>
      <c r="D15" s="169"/>
      <c r="E15" s="170"/>
      <c r="F15" s="171"/>
      <c r="G15" s="171">
        <f>SUMIF(AG16:AG26,"&lt;&gt;NOR",G16:G26)</f>
        <v>0</v>
      </c>
      <c r="H15" s="171"/>
      <c r="I15" s="171">
        <f>SUM(I16:I26)</f>
        <v>0</v>
      </c>
      <c r="J15" s="171"/>
      <c r="K15" s="171">
        <f>SUM(K16:K26)</f>
        <v>0</v>
      </c>
      <c r="L15" s="171"/>
      <c r="M15" s="171">
        <f>SUM(M16:M26)</f>
        <v>0</v>
      </c>
      <c r="N15" s="171"/>
      <c r="O15" s="171">
        <f>SUM(O16:O26)</f>
        <v>0</v>
      </c>
      <c r="P15" s="171"/>
      <c r="Q15" s="171">
        <f>SUM(Q16:Q26)</f>
        <v>0</v>
      </c>
      <c r="R15" s="171"/>
      <c r="S15" s="171"/>
      <c r="T15" s="172"/>
      <c r="U15" s="166"/>
      <c r="V15" s="166">
        <f>SUM(V16:V26)</f>
        <v>0</v>
      </c>
      <c r="W15" s="166"/>
      <c r="X15" s="166"/>
      <c r="AG15" t="s">
        <v>100</v>
      </c>
    </row>
    <row r="16" spans="1:60" outlineLevel="1" x14ac:dyDescent="0.2">
      <c r="A16" s="181">
        <v>7</v>
      </c>
      <c r="B16" s="182" t="s">
        <v>629</v>
      </c>
      <c r="C16" s="193" t="s">
        <v>630</v>
      </c>
      <c r="D16" s="183" t="s">
        <v>616</v>
      </c>
      <c r="E16" s="184">
        <v>1</v>
      </c>
      <c r="F16" s="185"/>
      <c r="G16" s="186">
        <f t="shared" ref="G16:G24" si="7">ROUND(E16*F16,2)</f>
        <v>0</v>
      </c>
      <c r="H16" s="185"/>
      <c r="I16" s="186">
        <f t="shared" ref="I16:I24" si="8">ROUND(E16*H16,2)</f>
        <v>0</v>
      </c>
      <c r="J16" s="185"/>
      <c r="K16" s="186">
        <f t="shared" ref="K16:K24" si="9">ROUND(E16*J16,2)</f>
        <v>0</v>
      </c>
      <c r="L16" s="186">
        <v>21</v>
      </c>
      <c r="M16" s="186">
        <f t="shared" ref="M16:M24" si="10">G16*(1+L16/100)</f>
        <v>0</v>
      </c>
      <c r="N16" s="186">
        <v>0</v>
      </c>
      <c r="O16" s="186">
        <f t="shared" ref="O16:O24" si="11">ROUND(E16*N16,2)</f>
        <v>0</v>
      </c>
      <c r="P16" s="186">
        <v>0</v>
      </c>
      <c r="Q16" s="186">
        <f t="shared" ref="Q16:Q24" si="12">ROUND(E16*P16,2)</f>
        <v>0</v>
      </c>
      <c r="R16" s="186"/>
      <c r="S16" s="186" t="s">
        <v>105</v>
      </c>
      <c r="T16" s="187" t="s">
        <v>406</v>
      </c>
      <c r="U16" s="161">
        <v>0</v>
      </c>
      <c r="V16" s="161">
        <f t="shared" ref="V16:V24" si="13">ROUND(E16*U16,2)</f>
        <v>0</v>
      </c>
      <c r="W16" s="161"/>
      <c r="X16" s="161" t="s">
        <v>617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618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81">
        <v>8</v>
      </c>
      <c r="B17" s="182" t="s">
        <v>631</v>
      </c>
      <c r="C17" s="193" t="s">
        <v>632</v>
      </c>
      <c r="D17" s="183" t="s">
        <v>616</v>
      </c>
      <c r="E17" s="184">
        <v>1</v>
      </c>
      <c r="F17" s="185"/>
      <c r="G17" s="186">
        <f t="shared" si="7"/>
        <v>0</v>
      </c>
      <c r="H17" s="185"/>
      <c r="I17" s="186">
        <f t="shared" si="8"/>
        <v>0</v>
      </c>
      <c r="J17" s="185"/>
      <c r="K17" s="186">
        <f t="shared" si="9"/>
        <v>0</v>
      </c>
      <c r="L17" s="186">
        <v>21</v>
      </c>
      <c r="M17" s="186">
        <f t="shared" si="10"/>
        <v>0</v>
      </c>
      <c r="N17" s="186">
        <v>0</v>
      </c>
      <c r="O17" s="186">
        <f t="shared" si="11"/>
        <v>0</v>
      </c>
      <c r="P17" s="186">
        <v>0</v>
      </c>
      <c r="Q17" s="186">
        <f t="shared" si="12"/>
        <v>0</v>
      </c>
      <c r="R17" s="186"/>
      <c r="S17" s="186" t="s">
        <v>105</v>
      </c>
      <c r="T17" s="187" t="s">
        <v>406</v>
      </c>
      <c r="U17" s="161">
        <v>0</v>
      </c>
      <c r="V17" s="161">
        <f t="shared" si="13"/>
        <v>0</v>
      </c>
      <c r="W17" s="161"/>
      <c r="X17" s="161" t="s">
        <v>617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618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81">
        <v>9</v>
      </c>
      <c r="B18" s="182" t="s">
        <v>633</v>
      </c>
      <c r="C18" s="193" t="s">
        <v>634</v>
      </c>
      <c r="D18" s="183" t="s">
        <v>616</v>
      </c>
      <c r="E18" s="184">
        <v>1</v>
      </c>
      <c r="F18" s="185"/>
      <c r="G18" s="186">
        <f t="shared" si="7"/>
        <v>0</v>
      </c>
      <c r="H18" s="185"/>
      <c r="I18" s="186">
        <f t="shared" si="8"/>
        <v>0</v>
      </c>
      <c r="J18" s="185"/>
      <c r="K18" s="186">
        <f t="shared" si="9"/>
        <v>0</v>
      </c>
      <c r="L18" s="186">
        <v>21</v>
      </c>
      <c r="M18" s="186">
        <f t="shared" si="10"/>
        <v>0</v>
      </c>
      <c r="N18" s="186">
        <v>0</v>
      </c>
      <c r="O18" s="186">
        <f t="shared" si="11"/>
        <v>0</v>
      </c>
      <c r="P18" s="186">
        <v>0</v>
      </c>
      <c r="Q18" s="186">
        <f t="shared" si="12"/>
        <v>0</v>
      </c>
      <c r="R18" s="186"/>
      <c r="S18" s="186" t="s">
        <v>105</v>
      </c>
      <c r="T18" s="187" t="s">
        <v>406</v>
      </c>
      <c r="U18" s="161">
        <v>0</v>
      </c>
      <c r="V18" s="161">
        <f t="shared" si="13"/>
        <v>0</v>
      </c>
      <c r="W18" s="161"/>
      <c r="X18" s="161" t="s">
        <v>617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618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81">
        <v>10</v>
      </c>
      <c r="B19" s="182" t="s">
        <v>635</v>
      </c>
      <c r="C19" s="193" t="s">
        <v>636</v>
      </c>
      <c r="D19" s="183" t="s">
        <v>616</v>
      </c>
      <c r="E19" s="184">
        <v>1</v>
      </c>
      <c r="F19" s="185"/>
      <c r="G19" s="186">
        <f t="shared" si="7"/>
        <v>0</v>
      </c>
      <c r="H19" s="185"/>
      <c r="I19" s="186">
        <f t="shared" si="8"/>
        <v>0</v>
      </c>
      <c r="J19" s="185"/>
      <c r="K19" s="186">
        <f t="shared" si="9"/>
        <v>0</v>
      </c>
      <c r="L19" s="186">
        <v>21</v>
      </c>
      <c r="M19" s="186">
        <f t="shared" si="10"/>
        <v>0</v>
      </c>
      <c r="N19" s="186">
        <v>0</v>
      </c>
      <c r="O19" s="186">
        <f t="shared" si="11"/>
        <v>0</v>
      </c>
      <c r="P19" s="186">
        <v>0</v>
      </c>
      <c r="Q19" s="186">
        <f t="shared" si="12"/>
        <v>0</v>
      </c>
      <c r="R19" s="186"/>
      <c r="S19" s="186" t="s">
        <v>105</v>
      </c>
      <c r="T19" s="187" t="s">
        <v>406</v>
      </c>
      <c r="U19" s="161">
        <v>0</v>
      </c>
      <c r="V19" s="161">
        <f t="shared" si="13"/>
        <v>0</v>
      </c>
      <c r="W19" s="161"/>
      <c r="X19" s="161" t="s">
        <v>617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618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81">
        <v>11</v>
      </c>
      <c r="B20" s="182" t="s">
        <v>637</v>
      </c>
      <c r="C20" s="193" t="s">
        <v>638</v>
      </c>
      <c r="D20" s="183" t="s">
        <v>616</v>
      </c>
      <c r="E20" s="184">
        <v>1</v>
      </c>
      <c r="F20" s="185"/>
      <c r="G20" s="186">
        <f t="shared" si="7"/>
        <v>0</v>
      </c>
      <c r="H20" s="185"/>
      <c r="I20" s="186">
        <f t="shared" si="8"/>
        <v>0</v>
      </c>
      <c r="J20" s="185"/>
      <c r="K20" s="186">
        <f t="shared" si="9"/>
        <v>0</v>
      </c>
      <c r="L20" s="186">
        <v>21</v>
      </c>
      <c r="M20" s="186">
        <f t="shared" si="10"/>
        <v>0</v>
      </c>
      <c r="N20" s="186">
        <v>0</v>
      </c>
      <c r="O20" s="186">
        <f t="shared" si="11"/>
        <v>0</v>
      </c>
      <c r="P20" s="186">
        <v>0</v>
      </c>
      <c r="Q20" s="186">
        <f t="shared" si="12"/>
        <v>0</v>
      </c>
      <c r="R20" s="186"/>
      <c r="S20" s="186" t="s">
        <v>105</v>
      </c>
      <c r="T20" s="187" t="s">
        <v>406</v>
      </c>
      <c r="U20" s="161">
        <v>0</v>
      </c>
      <c r="V20" s="161">
        <f t="shared" si="13"/>
        <v>0</v>
      </c>
      <c r="W20" s="161"/>
      <c r="X20" s="161" t="s">
        <v>617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618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81">
        <v>12</v>
      </c>
      <c r="B21" s="182" t="s">
        <v>639</v>
      </c>
      <c r="C21" s="193" t="s">
        <v>640</v>
      </c>
      <c r="D21" s="183" t="s">
        <v>616</v>
      </c>
      <c r="E21" s="184">
        <v>1</v>
      </c>
      <c r="F21" s="185"/>
      <c r="G21" s="186">
        <f t="shared" si="7"/>
        <v>0</v>
      </c>
      <c r="H21" s="185"/>
      <c r="I21" s="186">
        <f t="shared" si="8"/>
        <v>0</v>
      </c>
      <c r="J21" s="185"/>
      <c r="K21" s="186">
        <f t="shared" si="9"/>
        <v>0</v>
      </c>
      <c r="L21" s="186">
        <v>21</v>
      </c>
      <c r="M21" s="186">
        <f t="shared" si="10"/>
        <v>0</v>
      </c>
      <c r="N21" s="186">
        <v>0</v>
      </c>
      <c r="O21" s="186">
        <f t="shared" si="11"/>
        <v>0</v>
      </c>
      <c r="P21" s="186">
        <v>0</v>
      </c>
      <c r="Q21" s="186">
        <f t="shared" si="12"/>
        <v>0</v>
      </c>
      <c r="R21" s="186"/>
      <c r="S21" s="186" t="s">
        <v>105</v>
      </c>
      <c r="T21" s="187" t="s">
        <v>406</v>
      </c>
      <c r="U21" s="161">
        <v>0</v>
      </c>
      <c r="V21" s="161">
        <f t="shared" si="13"/>
        <v>0</v>
      </c>
      <c r="W21" s="161"/>
      <c r="X21" s="161" t="s">
        <v>617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618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81">
        <v>13</v>
      </c>
      <c r="B22" s="182" t="s">
        <v>641</v>
      </c>
      <c r="C22" s="193" t="s">
        <v>642</v>
      </c>
      <c r="D22" s="183" t="s">
        <v>616</v>
      </c>
      <c r="E22" s="184">
        <v>1</v>
      </c>
      <c r="F22" s="185"/>
      <c r="G22" s="186">
        <f t="shared" si="7"/>
        <v>0</v>
      </c>
      <c r="H22" s="185"/>
      <c r="I22" s="186">
        <f t="shared" si="8"/>
        <v>0</v>
      </c>
      <c r="J22" s="185"/>
      <c r="K22" s="186">
        <f t="shared" si="9"/>
        <v>0</v>
      </c>
      <c r="L22" s="186">
        <v>21</v>
      </c>
      <c r="M22" s="186">
        <f t="shared" si="10"/>
        <v>0</v>
      </c>
      <c r="N22" s="186">
        <v>0</v>
      </c>
      <c r="O22" s="186">
        <f t="shared" si="11"/>
        <v>0</v>
      </c>
      <c r="P22" s="186">
        <v>0</v>
      </c>
      <c r="Q22" s="186">
        <f t="shared" si="12"/>
        <v>0</v>
      </c>
      <c r="R22" s="186"/>
      <c r="S22" s="186" t="s">
        <v>405</v>
      </c>
      <c r="T22" s="187" t="s">
        <v>406</v>
      </c>
      <c r="U22" s="161">
        <v>0</v>
      </c>
      <c r="V22" s="161">
        <f t="shared" si="13"/>
        <v>0</v>
      </c>
      <c r="W22" s="161"/>
      <c r="X22" s="161" t="s">
        <v>617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618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81">
        <v>14</v>
      </c>
      <c r="B23" s="182" t="s">
        <v>643</v>
      </c>
      <c r="C23" s="193" t="s">
        <v>644</v>
      </c>
      <c r="D23" s="183" t="s">
        <v>645</v>
      </c>
      <c r="E23" s="184">
        <v>1</v>
      </c>
      <c r="F23" s="185"/>
      <c r="G23" s="186">
        <f t="shared" si="7"/>
        <v>0</v>
      </c>
      <c r="H23" s="185"/>
      <c r="I23" s="186">
        <f t="shared" si="8"/>
        <v>0</v>
      </c>
      <c r="J23" s="185"/>
      <c r="K23" s="186">
        <f t="shared" si="9"/>
        <v>0</v>
      </c>
      <c r="L23" s="186">
        <v>21</v>
      </c>
      <c r="M23" s="186">
        <f t="shared" si="10"/>
        <v>0</v>
      </c>
      <c r="N23" s="186">
        <v>0</v>
      </c>
      <c r="O23" s="186">
        <f t="shared" si="11"/>
        <v>0</v>
      </c>
      <c r="P23" s="186">
        <v>0</v>
      </c>
      <c r="Q23" s="186">
        <f t="shared" si="12"/>
        <v>0</v>
      </c>
      <c r="R23" s="186"/>
      <c r="S23" s="186" t="s">
        <v>405</v>
      </c>
      <c r="T23" s="187" t="s">
        <v>406</v>
      </c>
      <c r="U23" s="161">
        <v>0</v>
      </c>
      <c r="V23" s="161">
        <f t="shared" si="13"/>
        <v>0</v>
      </c>
      <c r="W23" s="161"/>
      <c r="X23" s="161" t="s">
        <v>617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618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3">
        <v>15</v>
      </c>
      <c r="B24" s="174" t="s">
        <v>646</v>
      </c>
      <c r="C24" s="190" t="s">
        <v>647</v>
      </c>
      <c r="D24" s="175" t="s">
        <v>616</v>
      </c>
      <c r="E24" s="176">
        <v>9</v>
      </c>
      <c r="F24" s="177"/>
      <c r="G24" s="178">
        <f t="shared" si="7"/>
        <v>0</v>
      </c>
      <c r="H24" s="177"/>
      <c r="I24" s="178">
        <f t="shared" si="8"/>
        <v>0</v>
      </c>
      <c r="J24" s="177"/>
      <c r="K24" s="178">
        <f t="shared" si="9"/>
        <v>0</v>
      </c>
      <c r="L24" s="178">
        <v>21</v>
      </c>
      <c r="M24" s="178">
        <f t="shared" si="10"/>
        <v>0</v>
      </c>
      <c r="N24" s="178">
        <v>0</v>
      </c>
      <c r="O24" s="178">
        <f t="shared" si="11"/>
        <v>0</v>
      </c>
      <c r="P24" s="178">
        <v>0</v>
      </c>
      <c r="Q24" s="178">
        <f t="shared" si="12"/>
        <v>0</v>
      </c>
      <c r="R24" s="178"/>
      <c r="S24" s="178" t="s">
        <v>405</v>
      </c>
      <c r="T24" s="179" t="s">
        <v>406</v>
      </c>
      <c r="U24" s="161">
        <v>0</v>
      </c>
      <c r="V24" s="161">
        <f t="shared" si="13"/>
        <v>0</v>
      </c>
      <c r="W24" s="161"/>
      <c r="X24" s="161" t="s">
        <v>617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618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1" t="s">
        <v>648</v>
      </c>
      <c r="D25" s="162"/>
      <c r="E25" s="163">
        <v>6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122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91" t="s">
        <v>649</v>
      </c>
      <c r="D26" s="162"/>
      <c r="E26" s="163">
        <v>3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122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x14ac:dyDescent="0.2">
      <c r="A27" s="5"/>
      <c r="B27" s="6"/>
      <c r="C27" s="194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AE27">
        <v>15</v>
      </c>
      <c r="AF27">
        <v>21</v>
      </c>
    </row>
    <row r="28" spans="1:60" x14ac:dyDescent="0.2">
      <c r="A28" s="155"/>
      <c r="B28" s="156" t="s">
        <v>29</v>
      </c>
      <c r="C28" s="195"/>
      <c r="D28" s="157"/>
      <c r="E28" s="158"/>
      <c r="F28" s="158"/>
      <c r="G28" s="188">
        <f>G8+G15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AE28">
        <f>SUMIF(L7:L26,AE27,G7:G26)</f>
        <v>0</v>
      </c>
      <c r="AF28">
        <f>SUMIF(L7:L26,AF27,G7:G26)</f>
        <v>0</v>
      </c>
      <c r="AG28" t="s">
        <v>470</v>
      </c>
    </row>
    <row r="29" spans="1:60" x14ac:dyDescent="0.2">
      <c r="C29" s="196"/>
      <c r="D29" s="143"/>
      <c r="AG29" t="s">
        <v>471</v>
      </c>
    </row>
    <row r="30" spans="1:60" x14ac:dyDescent="0.2">
      <c r="D30" s="143"/>
    </row>
    <row r="31" spans="1:60" x14ac:dyDescent="0.2">
      <c r="D31" s="143"/>
    </row>
    <row r="32" spans="1:60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C613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02 02 Pol</vt:lpstr>
      <vt:lpstr>SO 02 03 Pol</vt:lpstr>
      <vt:lpstr>SO 07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02 Pol'!Názvy_tisku</vt:lpstr>
      <vt:lpstr>'SO 02 03 Pol'!Názvy_tisku</vt:lpstr>
      <vt:lpstr>'SO 07 01 Pol'!Názvy_tisku</vt:lpstr>
      <vt:lpstr>oadresa</vt:lpstr>
      <vt:lpstr>Stavba!Objednatel</vt:lpstr>
      <vt:lpstr>Stavba!Objekt</vt:lpstr>
      <vt:lpstr>'SO 02 02 Pol'!Oblast_tisku</vt:lpstr>
      <vt:lpstr>'SO 02 03 Pol'!Oblast_tisku</vt:lpstr>
      <vt:lpstr>'SO 07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Dvorak</dc:creator>
  <cp:lastModifiedBy>Goláňová Jana, Ing.</cp:lastModifiedBy>
  <cp:lastPrinted>2014-02-28T09:52:57Z</cp:lastPrinted>
  <dcterms:created xsi:type="dcterms:W3CDTF">2009-04-08T07:15:50Z</dcterms:created>
  <dcterms:modified xsi:type="dcterms:W3CDTF">2019-06-03T07:11:53Z</dcterms:modified>
</cp:coreProperties>
</file>